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showInkAnnotation="0"/>
  <mc:AlternateContent xmlns:mc="http://schemas.openxmlformats.org/markup-compatibility/2006">
    <mc:Choice Requires="x15">
      <x15ac:absPath xmlns:x15ac="http://schemas.microsoft.com/office/spreadsheetml/2010/11/ac" url="\\freddy\dept\PSD\BCS\11 P&amp;CFS\Payment &amp; Reg Services\Quality\Quality Management System\Medical\Forms\WIP\"/>
    </mc:Choice>
  </mc:AlternateContent>
  <xr:revisionPtr revIDLastSave="0" documentId="13_ncr:1_{CA19F3E8-8167-4D16-90FF-A2D6A9A6091C}" xr6:coauthVersionLast="47" xr6:coauthVersionMax="47" xr10:uidLastSave="{00000000-0000-0000-0000-000000000000}"/>
  <bookViews>
    <workbookView xWindow="-120" yWindow="-120" windowWidth="29040" windowHeight="16440" activeTab="6" xr2:uid="{00000000-000D-0000-FFFF-FFFF00000000}"/>
  </bookViews>
  <sheets>
    <sheet name="Page 1" sheetId="1" r:id="rId1"/>
    <sheet name="Page 2" sheetId="2" r:id="rId2"/>
    <sheet name="Page 3" sheetId="3" r:id="rId3"/>
    <sheet name="Page 4" sheetId="4" r:id="rId4"/>
    <sheet name="Page 5" sheetId="5" r:id="rId5"/>
    <sheet name="Page 3 addendum" sheetId="7" r:id="rId6"/>
    <sheet name="Page 4 Addendum" sheetId="9" r:id="rId7"/>
  </sheets>
  <definedNames>
    <definedName name="_xlnm.Print_Area" localSheetId="2">'Page 3'!$A$1:$O$82</definedName>
    <definedName name="_xlnm.Print_Area" localSheetId="5">'Page 3 addendum'!$A$1:$Z$91</definedName>
    <definedName name="_xlnm.Print_Area" localSheetId="4">'Page 5'!$A$1:$R$68</definedName>
  </definedNames>
  <calcPr calcId="191029"/>
  <customWorkbookViews>
    <customWorkbookView name="Alexis - Personal View" guid="{AB6A63C1-BDE3-47A3-9B96-496530CE4AA6}" mergeInterval="0" personalView="1" maximized="1" windowWidth="1916" windowHeight="868" activeSheetId="1"/>
    <customWorkbookView name="alastt01 - Personal View" guid="{EA1FBEA0-7F2A-4951-9E41-5AAD4704B92C}" mergeInterval="0" personalView="1" maximized="1" xWindow="1" yWindow="1" windowWidth="1276" windowHeight="803" activeSheetId="1"/>
    <customWorkbookView name="Sally Richards - Personal View" guid="{2CA51737-B04D-4549-8843-F34004D6A8C7}" mergeInterval="0" personalView="1" maximized="1" xWindow="1" yWindow="1" windowWidth="1024" windowHeight="491" activeSheetId="6"/>
    <customWorkbookView name="sarahr02 - Personal View" guid="{8702AA05-D38F-4556-B374-C1DE209BABF6}" mergeInterval="0" personalView="1" maximized="1" windowWidth="1276" windowHeight="780" activeSheetId="4"/>
    <customWorkbookView name="maureh04 - Personal View" guid="{25BDAE8F-228C-4E11-BEB4-0E39F1F5A079}" mergeInterval="0" personalView="1" maximized="1" windowWidth="1268" windowHeight="844" activeSheetId="1"/>
    <customWorkbookView name="Alexis McEwan - Personal View" guid="{BDCAAF4D-82A8-4194-B60B-B185F13F6DDD}" mergeInterval="0" personalView="1" maximized="1" xWindow="1" yWindow="1" windowWidth="1247" windowHeight="782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3" i="4" l="1"/>
  <c r="O20" i="4"/>
  <c r="P53" i="9"/>
  <c r="P56" i="9" s="1"/>
  <c r="N53" i="9"/>
  <c r="N56" i="9" s="1"/>
  <c r="P23" i="9"/>
  <c r="N23" i="9"/>
  <c r="W35" i="7"/>
  <c r="S35" i="7"/>
  <c r="P26" i="9" l="1"/>
  <c r="Y90" i="7"/>
  <c r="Y79" i="7"/>
  <c r="Y61" i="7"/>
  <c r="N14" i="7"/>
  <c r="W11" i="7"/>
  <c r="Y44" i="7"/>
  <c r="Y35" i="7"/>
  <c r="H81" i="7"/>
  <c r="W70" i="7"/>
  <c r="U70" i="7"/>
  <c r="S70" i="7"/>
  <c r="Q70" i="7"/>
  <c r="Y38" i="7"/>
  <c r="K69" i="4"/>
  <c r="N20" i="7"/>
  <c r="U20" i="7" s="1"/>
  <c r="N17" i="7"/>
  <c r="U17" i="7" s="1"/>
  <c r="N23" i="7"/>
  <c r="U23" i="7" s="1"/>
  <c r="N29" i="7"/>
  <c r="U29" i="7" s="1"/>
  <c r="Y70" i="7" l="1"/>
  <c r="U14" i="7"/>
  <c r="U26" i="7" s="1"/>
  <c r="W29" i="7"/>
  <c r="S29" i="7"/>
  <c r="W17" i="7"/>
  <c r="S17" i="7"/>
  <c r="Q14" i="7"/>
  <c r="W14" i="7"/>
  <c r="S20" i="7"/>
  <c r="W20" i="7"/>
  <c r="S23" i="7"/>
  <c r="W23" i="7"/>
  <c r="S14" i="7"/>
  <c r="Q17" i="7"/>
  <c r="Q20" i="7"/>
  <c r="Q23" i="7"/>
  <c r="Q29" i="7"/>
  <c r="N70" i="7"/>
  <c r="N32" i="7"/>
  <c r="N4" i="3"/>
  <c r="N7" i="3"/>
  <c r="N10" i="3"/>
  <c r="N13" i="3"/>
  <c r="N19" i="3"/>
  <c r="N22" i="3"/>
  <c r="N60" i="3"/>
  <c r="H71" i="3"/>
  <c r="N29" i="2"/>
  <c r="F65" i="4" s="1"/>
  <c r="N77" i="2"/>
  <c r="O50" i="4" s="1"/>
  <c r="O59" i="4" s="1"/>
  <c r="K65" i="4" s="1"/>
  <c r="N70" i="1"/>
  <c r="F66" i="4" s="1"/>
  <c r="Y23" i="7" l="1"/>
  <c r="Y17" i="7"/>
  <c r="W26" i="7"/>
  <c r="Q26" i="7"/>
  <c r="Y29" i="7"/>
  <c r="U32" i="7"/>
  <c r="Q32" i="7"/>
  <c r="W32" i="7"/>
  <c r="S32" i="7"/>
  <c r="Y20" i="7"/>
  <c r="Y14" i="7"/>
  <c r="N41" i="7"/>
  <c r="D36" i="2"/>
  <c r="F41" i="4"/>
  <c r="N16" i="3"/>
  <c r="O65" i="4"/>
  <c r="F69" i="4" s="1"/>
  <c r="O69" i="4" s="1"/>
  <c r="N47" i="7" s="1"/>
  <c r="F42" i="4"/>
  <c r="D37" i="2"/>
  <c r="K41" i="4"/>
  <c r="N31" i="3"/>
  <c r="Y32" i="7" l="1"/>
  <c r="U47" i="7"/>
  <c r="Q47" i="7"/>
  <c r="W47" i="7"/>
  <c r="S47" i="7"/>
  <c r="U41" i="7"/>
  <c r="Q41" i="7"/>
  <c r="W41" i="7"/>
  <c r="S41" i="7"/>
  <c r="N36" i="2"/>
  <c r="N37" i="3"/>
  <c r="N48" i="3" s="1"/>
  <c r="N54" i="3" s="1"/>
  <c r="G57" i="3" s="1"/>
  <c r="N57" i="3" s="1"/>
  <c r="O41" i="4"/>
  <c r="U58" i="7" l="1"/>
  <c r="U64" i="7" s="1"/>
  <c r="U67" i="7" s="1"/>
  <c r="U73" i="7" s="1"/>
  <c r="U84" i="7" s="1"/>
  <c r="N63" i="3"/>
  <c r="N67" i="7"/>
  <c r="W58" i="7"/>
  <c r="W64" i="7" s="1"/>
  <c r="W67" i="7" s="1"/>
  <c r="W73" i="7" s="1"/>
  <c r="W84" i="7" s="1"/>
  <c r="Y41" i="7"/>
  <c r="Y47" i="7"/>
  <c r="N74" i="3" l="1"/>
  <c r="N14" i="9" s="1" a="1"/>
  <c r="N14" i="9" s="1"/>
  <c r="N26" i="9" s="1"/>
  <c r="N26" i="7"/>
  <c r="N58" i="7" s="1"/>
  <c r="N64" i="7" s="1"/>
  <c r="G67" i="7" s="1"/>
  <c r="F7" i="4" l="1"/>
  <c r="O7" i="4" s="1"/>
  <c r="F4" i="4"/>
  <c r="F11" i="4"/>
  <c r="O11" i="4" s="1"/>
  <c r="Q58" i="7"/>
  <c r="N73" i="7"/>
  <c r="N84" i="7" s="1"/>
  <c r="S26" i="7"/>
  <c r="Y26" i="7" s="1"/>
  <c r="Q64" i="7" l="1"/>
  <c r="S58" i="7"/>
  <c r="Y58" i="7" s="1"/>
  <c r="O4" i="4" l="1"/>
  <c r="O16" i="4" s="1"/>
  <c r="O26" i="4" s="1"/>
  <c r="Q67" i="7"/>
  <c r="S64" i="7"/>
  <c r="Y64" i="7" s="1"/>
  <c r="Q73" i="7" l="1"/>
  <c r="S67" i="7"/>
  <c r="S73" i="7" s="1"/>
  <c r="S84" i="7" s="1"/>
  <c r="Y67" i="7" l="1"/>
  <c r="Q84" i="7"/>
  <c r="Y84" i="7" s="1"/>
  <c r="Y73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<sst xmlns="http://schemas.openxmlformats.org/spreadsheetml/2006/main" count="492" uniqueCount="285">
  <si>
    <t>(NOT to be completed by Salaried (i.e. Assistant) GPs, or GPs whose services are wholly in respect of formal employment</t>
  </si>
  <si>
    <t xml:space="preserve"> or GP Practice staff)</t>
  </si>
  <si>
    <t>Box</t>
  </si>
  <si>
    <t>A</t>
  </si>
  <si>
    <t>B</t>
  </si>
  <si>
    <t>C</t>
  </si>
  <si>
    <t>D</t>
  </si>
  <si>
    <t>E</t>
  </si>
  <si>
    <t>GP Private fee (self employed) accounts year end, where private fees are</t>
  </si>
  <si>
    <t>F</t>
  </si>
  <si>
    <t>G</t>
  </si>
  <si>
    <t>H</t>
  </si>
  <si>
    <t>I</t>
  </si>
  <si>
    <t xml:space="preserve">All entries on this form should be completed with reference to all income and expenditure in </t>
  </si>
  <si>
    <t xml:space="preserve">respect of the GP or non GP  provider </t>
  </si>
  <si>
    <t>Calculation of GP share, or non-GP share of total NHS income and non-NHS income,</t>
  </si>
  <si>
    <t>for the expenses ratio</t>
  </si>
  <si>
    <t>Box No.</t>
  </si>
  <si>
    <t>Step 1</t>
  </si>
  <si>
    <t>Specify your GP (or non-GP) share of income declared in boxes</t>
  </si>
  <si>
    <t xml:space="preserve">3.29 &amp; 3.50 of the full practice partnership tax return of your </t>
  </si>
  <si>
    <t>share of boxes 3.29 and 3.50 minus your share of box 3.71).</t>
  </si>
  <si>
    <t xml:space="preserve">Step 2    </t>
  </si>
  <si>
    <t>+</t>
  </si>
  <si>
    <t>of the self-employment pages of your tax return, in respect of medical</t>
  </si>
  <si>
    <t>Step 3</t>
  </si>
  <si>
    <t>Step 4</t>
  </si>
  <si>
    <t xml:space="preserve">Add your other medical related income, before expenses, </t>
  </si>
  <si>
    <t>declared elsewhere on your tax return, adjusted for tax purposes.</t>
  </si>
  <si>
    <t xml:space="preserve">Step 5  </t>
  </si>
  <si>
    <t>-</t>
  </si>
  <si>
    <t xml:space="preserve">pensioned separately </t>
  </si>
  <si>
    <t>=</t>
  </si>
  <si>
    <t>Calculation of GP( or non- GP) share of total non-NHS income for the expenses ratio</t>
  </si>
  <si>
    <t xml:space="preserve">Step 1    </t>
  </si>
  <si>
    <t xml:space="preserve">State the amount of income included in Box 1 above </t>
  </si>
  <si>
    <t xml:space="preserve">relating to non NHS income </t>
  </si>
  <si>
    <t>Step 2</t>
  </si>
  <si>
    <t xml:space="preserve">State the amount of income included in Box 2 above </t>
  </si>
  <si>
    <t xml:space="preserve">State the amount of income included in Box 3 above </t>
  </si>
  <si>
    <t xml:space="preserve">State the amount of income included in Box 4 above </t>
  </si>
  <si>
    <t>Step 5</t>
  </si>
  <si>
    <t>Calculation of non-NHS income: NHS income ratio</t>
  </si>
  <si>
    <t>Divide Box 12</t>
  </si>
  <si>
    <t xml:space="preserve"> Total non-NHS Income</t>
  </si>
  <si>
    <t>By Box 6</t>
  </si>
  <si>
    <t>Add your employed expenses declared in boxes</t>
  </si>
  <si>
    <t>in respect of medical related income</t>
  </si>
  <si>
    <t xml:space="preserve"> Add your medical related expenses claimed elsewhere </t>
  </si>
  <si>
    <t>or set against income declared elsewhere on your tax return</t>
  </si>
  <si>
    <t>Add interest paid on a loan for professional purposes</t>
  </si>
  <si>
    <t>Calculation of Pensionable Profits</t>
  </si>
  <si>
    <t xml:space="preserve">Taxable profit from practice partnership </t>
  </si>
  <si>
    <t>(Box 1 - Box 14)</t>
  </si>
  <si>
    <t xml:space="preserve">Taxable profit from self employment pages  </t>
  </si>
  <si>
    <t>(Box 2 - Box 15)</t>
  </si>
  <si>
    <t>(Box 3 - Box 16)</t>
  </si>
  <si>
    <t xml:space="preserve">Other medical related income declared on tax return </t>
  </si>
  <si>
    <t>(Box 4 - Box 17)</t>
  </si>
  <si>
    <t xml:space="preserve">Less: </t>
  </si>
  <si>
    <t xml:space="preserve">Less     </t>
  </si>
  <si>
    <t>Less</t>
  </si>
  <si>
    <t xml:space="preserve">Add    </t>
  </si>
  <si>
    <t xml:space="preserve">If you have not used the standard method of apportioning non-NHS expenses </t>
  </si>
  <si>
    <t>EXPENSES CAN AFFECT THE LEVEL OF YOUR SUPERANNUABLE PRACTITIONER</t>
  </si>
  <si>
    <t xml:space="preserve"> Your interest paid (Box 18)</t>
  </si>
  <si>
    <t>Less:</t>
  </si>
  <si>
    <t>GP SOLO income included in above</t>
  </si>
  <si>
    <t>x</t>
  </si>
  <si>
    <t>Add:</t>
  </si>
  <si>
    <t>Memo</t>
  </si>
  <si>
    <t>Pension overlap profits brought forward</t>
  </si>
  <si>
    <t>Pension overlap generated in the year</t>
  </si>
  <si>
    <t>Deduct pension overlap profits used this year</t>
  </si>
  <si>
    <t>Pension overlap profits carried forward</t>
  </si>
  <si>
    <t xml:space="preserve">Memo   </t>
  </si>
  <si>
    <r>
      <t xml:space="preserve">Enter your provisional </t>
    </r>
    <r>
      <rPr>
        <b/>
        <sz val="14"/>
        <rFont val="Arial"/>
        <family val="2"/>
      </rPr>
      <t xml:space="preserve">SENIORITY </t>
    </r>
    <r>
      <rPr>
        <sz val="14"/>
        <rFont val="Arial"/>
        <family val="2"/>
      </rPr>
      <t>entitlement per the practice</t>
    </r>
  </si>
  <si>
    <t>39a</t>
  </si>
  <si>
    <t>accounts</t>
  </si>
  <si>
    <t>Relevant %</t>
  </si>
  <si>
    <t xml:space="preserve">Employee pension  </t>
  </si>
  <si>
    <t>contributions</t>
  </si>
  <si>
    <t>Added years pension</t>
  </si>
  <si>
    <t xml:space="preserve">Employer pension                                              </t>
  </si>
  <si>
    <t>Calculation of non-NHS expenses</t>
  </si>
  <si>
    <t xml:space="preserve">If the standard method shown cannot be used, the alternative method shown must be used. </t>
  </si>
  <si>
    <t xml:space="preserve">Where the GP, or non-GP is required to use the alternative method, accounting records will </t>
  </si>
  <si>
    <t>need to be amended to record this information adequately on an item by item basis.</t>
  </si>
  <si>
    <t>The standard method for the calculation of non-NHS expenses:</t>
  </si>
  <si>
    <t>Divide Non-NHS income (Box 12)</t>
  </si>
  <si>
    <t>By total income (Box 6)</t>
  </si>
  <si>
    <t>The alternative method for the calculation of non-NHS expenses:</t>
  </si>
  <si>
    <t>Add</t>
  </si>
  <si>
    <t>Expenses wholly attributable to NHS income</t>
  </si>
  <si>
    <t>Expenses wholly attributable to non-NHS income</t>
  </si>
  <si>
    <t>Expenses that cannot be separately allocated to NHS</t>
  </si>
  <si>
    <t>or non-NHS income</t>
  </si>
  <si>
    <t>Ratio for allocation of expenses not separately allocated:</t>
  </si>
  <si>
    <t>Divide Non-NHS income  (Box 12)</t>
  </si>
  <si>
    <t xml:space="preserve">   expenses</t>
  </si>
  <si>
    <t xml:space="preserve">    +</t>
  </si>
  <si>
    <t xml:space="preserve">Or your own method </t>
  </si>
  <si>
    <t xml:space="preserve">If the above calculation and allocation ratio does not give you a fair conclusion, you must use an </t>
  </si>
  <si>
    <t>alternative method of your own, and clearly explain your reasons and methodology in the box</t>
  </si>
  <si>
    <t xml:space="preserve">If you cannot use the standard or alternative non-NHS expense calculations </t>
  </si>
  <si>
    <t xml:space="preserve">Now you must read and sign the statement below and send this completed Certificate to the </t>
  </si>
  <si>
    <t>Date</t>
  </si>
  <si>
    <t xml:space="preserve">medical practice, adjusted for tax purposes (i.e. reflects your </t>
  </si>
  <si>
    <t xml:space="preserve"> Total NHS and non-NHS income</t>
  </si>
  <si>
    <t>Turn to Page 2</t>
  </si>
  <si>
    <t>Step 6</t>
  </si>
  <si>
    <t>Add expenses incurred in an associated company</t>
  </si>
  <si>
    <t>Turn to Page 3</t>
  </si>
  <si>
    <t>or set back against previous years income</t>
  </si>
  <si>
    <t>Turn to Page 4</t>
  </si>
  <si>
    <t>Your total non-NHS income (Box 12)</t>
  </si>
  <si>
    <t>Turn to Page 5</t>
  </si>
  <si>
    <t>pensioned separately</t>
  </si>
  <si>
    <t>39b</t>
  </si>
  <si>
    <t>39c</t>
  </si>
  <si>
    <t>40a</t>
  </si>
  <si>
    <t>not accounted for in boxes 14 to 17</t>
  </si>
  <si>
    <t xml:space="preserve">Total non-NHS expenses </t>
  </si>
  <si>
    <t>Expenses incurred in an associated company (Box 19)</t>
  </si>
  <si>
    <t>This is your total NHS and non-NHS income for the purposes of the income ratio</t>
  </si>
  <si>
    <t>This is your total non-NHS income for the purposes of the income ratio</t>
  </si>
  <si>
    <t>This is your total expenses in application of the income ratio</t>
  </si>
  <si>
    <t>Total of boxes 21 to 24</t>
  </si>
  <si>
    <t>Take the total expenses shown in Box 20</t>
  </si>
  <si>
    <t xml:space="preserve"> x  (Box 67)</t>
  </si>
  <si>
    <t>Box 68</t>
  </si>
  <si>
    <t>Box 66</t>
  </si>
  <si>
    <t xml:space="preserve">Any other pensionable NHS GP income NOT in boxes 21 to 24 that has not been </t>
  </si>
  <si>
    <t>GP SOLO income entered in box 34</t>
  </si>
  <si>
    <t>Your non NHS expenses (Box 63, 69 or from Box 70 under your own method)</t>
  </si>
  <si>
    <t xml:space="preserve"> x Expenses (Box 20)</t>
  </si>
  <si>
    <t>provided on page 5  (Box 70).</t>
  </si>
  <si>
    <t>Declaration</t>
  </si>
  <si>
    <t xml:space="preserve">An electronic spreadsheet version of the Certificate is acceptable subject to a paper page 5 being provided with the Provider's signature. </t>
  </si>
  <si>
    <t>Practice Reference Number</t>
  </si>
  <si>
    <t>Practice accounts year end, to which this Certificate relates</t>
  </si>
  <si>
    <t xml:space="preserve">      </t>
  </si>
  <si>
    <t xml:space="preserve">GP (or non-GP) </t>
  </si>
  <si>
    <t>Provider signature</t>
  </si>
  <si>
    <t>Proforma for use by GMS &amp; Section 17C GP Providers including GP/non GP Partners &amp; Single-Handed GPs</t>
  </si>
  <si>
    <t>NI number</t>
  </si>
  <si>
    <t>Host NHS Board</t>
  </si>
  <si>
    <t xml:space="preserve">Tax and NHS Pension Scheme year end, which the profits at Box 40 </t>
  </si>
  <si>
    <t xml:space="preserve">PAY.  SPPA AND PSD CANNOT OFFER ADVICE ON WHICH METHOD MAY BE </t>
  </si>
  <si>
    <t>BEST FOR YOU.  PROFESSIONAL ADVICE MUST BE SOUGHT FROM YOUR ACCOUNTANT</t>
  </si>
  <si>
    <t>OR INDEPENDENT FINANCIAL ADVISER SHOULD YOU REQUIRE IT.</t>
  </si>
  <si>
    <t xml:space="preserve">Multiply Box 35      </t>
  </si>
  <si>
    <t>Contribution due</t>
  </si>
  <si>
    <t>If you give false information you may be liable to prosecution.</t>
  </si>
  <si>
    <t>Total amount of contributions due for the year</t>
  </si>
  <si>
    <t>Provider's full name</t>
  </si>
  <si>
    <t xml:space="preserve">USING THE ALTERNATIVE OR YOUR OWN METHOD OF CALCULATING NON-NHS </t>
  </si>
  <si>
    <t>Input cell - value required, including zero if nil amount</t>
  </si>
  <si>
    <t>Formula cell - no input required, automatically calculated</t>
  </si>
  <si>
    <t>relate to (the NHSPS date)</t>
  </si>
  <si>
    <t>Please refer to the Guidance Notes when completing the certificate</t>
  </si>
  <si>
    <t>tick this box and enter your explanation in box 70.</t>
  </si>
  <si>
    <t>confirm that my declared NHS pensionable pay does not include any non NHS (i.e. private) income.</t>
  </si>
  <si>
    <t>your share of box 3.69 plus your share of box 3.70).</t>
  </si>
  <si>
    <t>Specify the total of your GP or non-GP share of expenses declared in boxes</t>
  </si>
  <si>
    <t xml:space="preserve"> 3.46, 3.48 &amp; 3.64 of the full practice partnership tax return, adjusted for tax</t>
  </si>
  <si>
    <t xml:space="preserve">purposes  (i.e. reflects the total of your share of boxes 3.46, 3.48 &amp; 3.64 minus </t>
  </si>
  <si>
    <t>I confirm that information provided on this Certificate is correct and is consistent with my HMRC tax return. I also</t>
  </si>
  <si>
    <t xml:space="preserve">Deduct your income included above in Boxes 1, 2, 3 and 4 </t>
  </si>
  <si>
    <t xml:space="preserve">Deduct your income included above in Boxes 7, 8, 9 and 10 </t>
  </si>
  <si>
    <t>17, 18, 19 &amp; 20 of the employment pages of your tax return</t>
  </si>
  <si>
    <t>28A</t>
  </si>
  <si>
    <t>Any GP Type income included in boxes 21 to 24 pensioned separately (see note 28</t>
  </si>
  <si>
    <t>because of income pensioned separately, please provide details at Box 70)</t>
  </si>
  <si>
    <t>1001a</t>
  </si>
  <si>
    <t>1001b</t>
  </si>
  <si>
    <t xml:space="preserve">Amounts deducted and paid to SPPA for NHS Income </t>
  </si>
  <si>
    <t>pensioned separately Box 28 for:</t>
  </si>
  <si>
    <t>Contract held for Money Purchase AVC?</t>
  </si>
  <si>
    <t xml:space="preserve"> *YES            /          * NO </t>
  </si>
  <si>
    <t>* Delete as appropriate</t>
  </si>
  <si>
    <t>(Box 38 - Box 39 +Box 28)</t>
  </si>
  <si>
    <t>(Box 38 - Box 39) OR Box 41</t>
  </si>
  <si>
    <t>Box 40 i.e.(Box 38 - Box 39 +Box 28)</t>
  </si>
  <si>
    <t>This is your Pensionable profit including box 28</t>
  </si>
  <si>
    <t>Amount due to  SPPA</t>
  </si>
  <si>
    <t>Add your medical related employed income i.e Gross income from P60</t>
  </si>
  <si>
    <t xml:space="preserve">Taxable employed income (gross) less related expenses </t>
  </si>
  <si>
    <t>Box 28 figure is added to box 40 for the purposes of tiering</t>
  </si>
  <si>
    <t>Do not include GP SOLO income here</t>
  </si>
  <si>
    <t>eg  locum, bed fund etc)  Do not include GP SOLO income here</t>
  </si>
  <si>
    <t>explain your own method of non-NHS expense calculation here.</t>
  </si>
  <si>
    <t>(See note 28 regarding  employer's contributions and 10% expenses entered here)</t>
  </si>
  <si>
    <t xml:space="preserve">Any officer service income included in boxes 21 to 24 pensioned separately </t>
  </si>
  <si>
    <t>Calculation of total expenses - (Do not include pension contributions here)</t>
  </si>
  <si>
    <t>Lower</t>
  </si>
  <si>
    <t>Upper</t>
  </si>
  <si>
    <t>Tiering Rate</t>
  </si>
  <si>
    <t>Up to</t>
  </si>
  <si>
    <t>to any higher amount</t>
  </si>
  <si>
    <t>Calculation of NHS Pension Scheme Contributions - See Tiering Rate Table on Page 5</t>
  </si>
  <si>
    <t>Add your self employed income declared in boxes 15 &amp; 16</t>
  </si>
  <si>
    <t>related work, adjusted for tax purposes (i.e. reflects boxes 15 plus 16</t>
  </si>
  <si>
    <t>minus 62)</t>
  </si>
  <si>
    <t>Add the total of your self employed expenses declared in box 31</t>
  </si>
  <si>
    <t>related work, adjusted for tax purposes (i.e.reflects the total of boxes 31</t>
  </si>
  <si>
    <t>&amp; 57 minus box 61).</t>
  </si>
  <si>
    <t xml:space="preserve">Tick this box if figures in this </t>
  </si>
  <si>
    <t xml:space="preserve">Enter 'Yes' if Added </t>
  </si>
  <si>
    <t>Years earnings cap applies</t>
  </si>
  <si>
    <t xml:space="preserve">Date of joining </t>
  </si>
  <si>
    <t xml:space="preserve">Date of leaving </t>
  </si>
  <si>
    <t>(if in this year)</t>
  </si>
  <si>
    <t xml:space="preserve">certificate are provisional </t>
  </si>
  <si>
    <t>J</t>
  </si>
  <si>
    <t>K</t>
  </si>
  <si>
    <t>3. Opted in</t>
  </si>
  <si>
    <t>L</t>
  </si>
  <si>
    <t>Tick this box if this the purpose of this certificate is to vouch income for</t>
  </si>
  <si>
    <t>seniority purposes only</t>
  </si>
  <si>
    <t xml:space="preserve">1. Opted in </t>
  </si>
  <si>
    <t xml:space="preserve">2. Opted out </t>
  </si>
  <si>
    <t>21(i)</t>
  </si>
  <si>
    <t>21(ii)</t>
  </si>
  <si>
    <t>21(iii)</t>
  </si>
  <si>
    <t>21(iv)</t>
  </si>
  <si>
    <t>4. Opted out</t>
  </si>
  <si>
    <t>No of Days</t>
  </si>
  <si>
    <t>to</t>
  </si>
  <si>
    <t>dd/mm/yy</t>
  </si>
  <si>
    <t>from</t>
  </si>
  <si>
    <t>PAGE THREE</t>
  </si>
  <si>
    <t>VALUES</t>
  </si>
  <si>
    <t xml:space="preserve">Number of days in Pension Year   </t>
  </si>
  <si>
    <t>(to insert a tick , hold down the "Alt" key and type in 0252)</t>
  </si>
  <si>
    <t>ORIGINAL</t>
  </si>
  <si>
    <t xml:space="preserve">RESTATED </t>
  </si>
  <si>
    <t>Use boxes 9,10 &amp; 29 of the 'short' pages where income is below £85,000</t>
  </si>
  <si>
    <t xml:space="preserve">Use box20 plus 22,23 &amp; 24 minus boxes 25 &amp; 26 on the 'short' pages where income </t>
  </si>
  <si>
    <t>is below £85,000.</t>
  </si>
  <si>
    <t xml:space="preserve">SPPA Circular  </t>
  </si>
  <si>
    <t>not fed through the practice accounts (e.g. 30.06.2022, 31.03.2023)</t>
  </si>
  <si>
    <t>contributions combined</t>
  </si>
  <si>
    <t>Calculation of % Tierimg Rates (Box 42)</t>
  </si>
  <si>
    <t xml:space="preserve">Days in period Apr to Sept </t>
  </si>
  <si>
    <t>Days in period Oct to Mar</t>
  </si>
  <si>
    <t>*</t>
  </si>
  <si>
    <t xml:space="preserve">OPTION 1. </t>
  </si>
  <si>
    <t xml:space="preserve">OPTION 2. </t>
  </si>
  <si>
    <t xml:space="preserve">Opted in for full 12 </t>
  </si>
  <si>
    <t>Opt-in &amp; Out or</t>
  </si>
  <si>
    <t xml:space="preserve">months </t>
  </si>
  <si>
    <t xml:space="preserve">New Partner joined within the Year. </t>
  </si>
  <si>
    <t>Pensionable profit including box 28</t>
  </si>
  <si>
    <t>Box 40 (Box 38 - Box 39 +Box 28)</t>
  </si>
  <si>
    <t xml:space="preserve">Tiering Rate % for Apr to Sept </t>
  </si>
  <si>
    <t xml:space="preserve">Tiering Rate % for Oct to Mar </t>
  </si>
  <si>
    <t>**</t>
  </si>
  <si>
    <t xml:space="preserve">Average Rate to be used in </t>
  </si>
  <si>
    <t>(Box 42)</t>
  </si>
  <si>
    <t>Employee pension contributions</t>
  </si>
  <si>
    <t>(Box 58)</t>
  </si>
  <si>
    <t>Calculation of % Tiering Rates (1001a)</t>
  </si>
  <si>
    <t>(Box 28)</t>
  </si>
  <si>
    <t>(Per Sept Payslip)</t>
  </si>
  <si>
    <t>(Per Mar Payslip)</t>
  </si>
  <si>
    <t>(Box 1001a)</t>
  </si>
  <si>
    <t xml:space="preserve"> (e.g. 30.06.2023, 31.03.2024) </t>
  </si>
  <si>
    <t xml:space="preserve">If you have received a Minimum Earnings Expectation payment please make a note here, </t>
  </si>
  <si>
    <t>i.e. the amount and the financial year for which it was paid.</t>
  </si>
  <si>
    <t xml:space="preserve">For those who have claimed and received minimum earnings payments, put details of these in box 70, ie the amount included and the financial year for which it was paid.  </t>
  </si>
  <si>
    <t>Annual Certificate of Pensionable Profits 2024/25</t>
  </si>
  <si>
    <t>31st March 2025</t>
  </si>
  <si>
    <t>eff. 01/04/2024 to 30/09/2024</t>
  </si>
  <si>
    <t>eff. 01/10/2024 to 31/03/2025</t>
  </si>
  <si>
    <t>2024/25</t>
  </si>
  <si>
    <t>Tierings Rates for the period 1st April 2024 to 30th September 2024:-</t>
  </si>
  <si>
    <t>Amount of Added Years Pension Cap for the Year (where this is below the published amount, £223,800</t>
  </si>
  <si>
    <t>Employee Contributions 9.8%</t>
  </si>
  <si>
    <t>Employer Contributions 22.5%</t>
  </si>
  <si>
    <t xml:space="preserve">Amount of Added Years Pension Cap for the Year (where this is below the published amount, £223,800, </t>
  </si>
  <si>
    <t>If Box 28 earnings have been pensioned at a rate other than 9.8% make a note here.</t>
  </si>
  <si>
    <t>Employee Contributions 9.8% or adjusted</t>
  </si>
  <si>
    <t>appropriate Practitioner Services office as soon as possible and NO LATER THAN 28th February 2026</t>
  </si>
  <si>
    <t>Tierings Rates for the period 1st October 2024 to 31st March:-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</si>
</sst>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£&quot;#,##0;[Red]\-&quot;£&quot;#,##0"/>
    <numFmt numFmtId="43" formatCode="_-* #,##0.00_-;\-* #,##0.00_-;_-* &quot;-&quot;??_-;_-@_-"/>
    <numFmt numFmtId="164" formatCode="#,##0.00;#,##0.00"/>
    <numFmt numFmtId="165" formatCode="#,##0.00;\(#,##0.00\)"/>
    <numFmt numFmtId="166" formatCode="_-* #,##0_-;\-* #,##0_-;_-* &quot;-&quot;??_-;_-@_-"/>
    <numFmt numFmtId="167" formatCode="#,##0;#,##0"/>
    <numFmt numFmtId="168" formatCode="0.0"/>
    <numFmt numFmtId="169" formatCode="0.0%"/>
    <numFmt numFmtId="170" formatCode="&quot;£&quot;#,##0"/>
    <numFmt numFmtId="171" formatCode="#,##0.00_ ;\-#,##0.00\ "/>
  </numFmts>
  <fonts count="46">
    <font>
      <sz val="10"/>
      <name val="Arial"/>
    </font>
    <font>
      <sz val="10"/>
      <name val="Arial"/>
      <family val="2"/>
    </font>
    <font>
      <sz val="13"/>
      <name val="Arial"/>
      <family val="2"/>
    </font>
    <font>
      <b/>
      <i/>
      <sz val="28"/>
      <color indexed="9"/>
      <name val="Arial Black"/>
      <family val="2"/>
    </font>
    <font>
      <b/>
      <sz val="13"/>
      <name val="Arial"/>
      <family val="2"/>
    </font>
    <font>
      <b/>
      <i/>
      <sz val="22"/>
      <name val="Arial"/>
      <family val="2"/>
    </font>
    <font>
      <b/>
      <i/>
      <sz val="13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u/>
      <sz val="14"/>
      <name val="Arial"/>
      <family val="2"/>
    </font>
    <font>
      <sz val="14"/>
      <name val="Monotype Sorts"/>
      <charset val="2"/>
    </font>
    <font>
      <b/>
      <u/>
      <sz val="14"/>
      <name val="Arial"/>
      <family val="2"/>
    </font>
    <font>
      <i/>
      <sz val="14"/>
      <name val="Arial"/>
      <family val="2"/>
    </font>
    <font>
      <b/>
      <i/>
      <sz val="14"/>
      <name val="Arial"/>
      <family val="2"/>
    </font>
    <font>
      <sz val="10"/>
      <name val="Arial"/>
      <family val="2"/>
    </font>
    <font>
      <sz val="10"/>
      <color indexed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sz val="20"/>
      <name val="Arial"/>
      <family val="2"/>
    </font>
    <font>
      <b/>
      <sz val="24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sz val="14"/>
      <color rgb="FFFF0000"/>
      <name val="Arial"/>
      <family val="2"/>
    </font>
    <font>
      <b/>
      <sz val="28"/>
      <name val="Arial"/>
      <family val="2"/>
    </font>
    <font>
      <sz val="14"/>
      <name val="Wingdings"/>
      <charset val="2"/>
    </font>
    <font>
      <sz val="10"/>
      <name val="Wingdings"/>
      <charset val="2"/>
    </font>
    <font>
      <sz val="28"/>
      <name val="Wingdings"/>
      <charset val="2"/>
    </font>
    <font>
      <sz val="36"/>
      <name val="Wingdings"/>
      <charset val="2"/>
    </font>
    <font>
      <b/>
      <sz val="10"/>
      <name val="Arial"/>
      <family val="2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sz val="18"/>
      <name val="Arial"/>
      <family val="2"/>
    </font>
    <font>
      <b/>
      <sz val="20"/>
      <color theme="0"/>
      <name val="Arial"/>
      <family val="2"/>
    </font>
    <font>
      <b/>
      <sz val="20"/>
      <color theme="0"/>
      <name val="Webdings"/>
      <family val="1"/>
      <charset val="2"/>
    </font>
    <font>
      <b/>
      <sz val="18"/>
      <color theme="0"/>
      <name val="Arial"/>
      <family val="2"/>
    </font>
    <font>
      <u/>
      <sz val="26"/>
      <name val="Arial"/>
      <family val="2"/>
    </font>
    <font>
      <sz val="11"/>
      <color theme="1"/>
      <name val="Tahoma"/>
      <family val="2"/>
    </font>
    <font>
      <b/>
      <sz val="11"/>
      <color theme="1"/>
      <name val="Tahoma"/>
      <family val="2"/>
    </font>
    <font>
      <b/>
      <sz val="22"/>
      <color rgb="FFFF0000"/>
      <name val="Tahoma"/>
      <family val="2"/>
    </font>
    <font>
      <b/>
      <u/>
      <sz val="18"/>
      <color theme="1"/>
      <name val="Tahoma"/>
      <family val="2"/>
    </font>
    <font>
      <sz val="11"/>
      <color rgb="FFFF0000"/>
      <name val="Tahoma"/>
      <family val="2"/>
    </font>
    <font>
      <b/>
      <sz val="14"/>
      <color rgb="FFFF0000"/>
      <name val="Tahoma"/>
      <family val="2"/>
    </font>
    <font>
      <sz val="14"/>
      <color rgb="FF00B050"/>
      <name val="Arial"/>
      <family val="2"/>
    </font>
    <font>
      <b/>
      <sz val="14"/>
      <color rgb="FF00B05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8" fillId="0" borderId="0"/>
    <xf numFmtId="43" fontId="38" fillId="0" borderId="0" applyFont="0" applyFill="0" applyBorder="0" applyAlignment="0" applyProtection="0"/>
    <xf numFmtId="9" fontId="38" fillId="0" borderId="0" applyFont="0" applyFill="0" applyBorder="0" applyAlignment="0" applyProtection="0"/>
  </cellStyleXfs>
  <cellXfs count="359">
    <xf numFmtId="0" fontId="0" fillId="0" borderId="0" xfId="0"/>
    <xf numFmtId="0" fontId="2" fillId="0" borderId="0" xfId="0" applyFont="1"/>
    <xf numFmtId="164" fontId="2" fillId="0" borderId="0" xfId="0" applyNumberFormat="1" applyFont="1" applyAlignment="1">
      <alignment horizontal="right"/>
    </xf>
    <xf numFmtId="0" fontId="4" fillId="0" borderId="0" xfId="0" applyFont="1"/>
    <xf numFmtId="0" fontId="5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7" fillId="0" borderId="0" xfId="0" applyFont="1"/>
    <xf numFmtId="0" fontId="8" fillId="0" borderId="0" xfId="0" applyFont="1"/>
    <xf numFmtId="164" fontId="7" fillId="0" borderId="0" xfId="0" applyNumberFormat="1" applyFont="1" applyAlignment="1">
      <alignment horizontal="right"/>
    </xf>
    <xf numFmtId="0" fontId="7" fillId="0" borderId="0" xfId="0" applyFont="1" applyAlignment="1">
      <alignment horizontal="center"/>
    </xf>
    <xf numFmtId="0" fontId="9" fillId="0" borderId="0" xfId="0" applyFont="1"/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164" fontId="8" fillId="0" borderId="0" xfId="0" applyNumberFormat="1" applyFont="1" applyAlignment="1">
      <alignment horizontal="right"/>
    </xf>
    <xf numFmtId="0" fontId="10" fillId="0" borderId="0" xfId="0" applyFont="1" applyAlignment="1">
      <alignment horizontal="center"/>
    </xf>
    <xf numFmtId="0" fontId="11" fillId="0" borderId="0" xfId="0" applyFont="1"/>
    <xf numFmtId="164" fontId="8" fillId="0" borderId="0" xfId="0" applyNumberFormat="1" applyFont="1" applyAlignment="1">
      <alignment horizontal="center"/>
    </xf>
    <xf numFmtId="165" fontId="8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12" fillId="0" borderId="0" xfId="0" applyFont="1"/>
    <xf numFmtId="0" fontId="13" fillId="0" borderId="0" xfId="0" applyFont="1"/>
    <xf numFmtId="165" fontId="7" fillId="0" borderId="0" xfId="0" applyNumberFormat="1" applyFont="1" applyAlignment="1">
      <alignment horizontal="center"/>
    </xf>
    <xf numFmtId="0" fontId="8" fillId="0" borderId="0" xfId="0" applyFont="1" applyAlignment="1">
      <alignment horizontal="right"/>
    </xf>
    <xf numFmtId="9" fontId="8" fillId="0" borderId="0" xfId="0" applyNumberFormat="1" applyFont="1"/>
    <xf numFmtId="0" fontId="13" fillId="0" borderId="0" xfId="0" applyFont="1" applyAlignment="1">
      <alignment horizontal="center"/>
    </xf>
    <xf numFmtId="165" fontId="8" fillId="0" borderId="0" xfId="0" applyNumberFormat="1" applyFont="1"/>
    <xf numFmtId="164" fontId="8" fillId="0" borderId="0" xfId="0" applyNumberFormat="1" applyFont="1"/>
    <xf numFmtId="0" fontId="8" fillId="0" borderId="1" xfId="0" applyFont="1" applyBorder="1"/>
    <xf numFmtId="0" fontId="8" fillId="0" borderId="2" xfId="0" applyFont="1" applyBorder="1"/>
    <xf numFmtId="0" fontId="8" fillId="0" borderId="3" xfId="0" applyFont="1" applyBorder="1"/>
    <xf numFmtId="0" fontId="8" fillId="0" borderId="3" xfId="0" applyFont="1" applyBorder="1" applyAlignment="1">
      <alignment horizontal="center"/>
    </xf>
    <xf numFmtId="164" fontId="7" fillId="0" borderId="4" xfId="0" applyNumberFormat="1" applyFont="1" applyBorder="1" applyAlignment="1">
      <alignment horizontal="right"/>
    </xf>
    <xf numFmtId="0" fontId="8" fillId="0" borderId="5" xfId="0" applyFont="1" applyBorder="1"/>
    <xf numFmtId="164" fontId="7" fillId="0" borderId="6" xfId="0" applyNumberFormat="1" applyFont="1" applyBorder="1" applyAlignment="1">
      <alignment horizontal="right"/>
    </xf>
    <xf numFmtId="0" fontId="8" fillId="0" borderId="7" xfId="0" applyFont="1" applyBorder="1"/>
    <xf numFmtId="0" fontId="8" fillId="0" borderId="1" xfId="0" applyFont="1" applyBorder="1" applyAlignment="1">
      <alignment horizontal="center"/>
    </xf>
    <xf numFmtId="164" fontId="7" fillId="0" borderId="8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6" fontId="7" fillId="0" borderId="0" xfId="1" applyNumberFormat="1" applyFont="1" applyAlignment="1">
      <alignment horizontal="right"/>
    </xf>
    <xf numFmtId="166" fontId="8" fillId="0" borderId="0" xfId="1" applyNumberFormat="1" applyFont="1" applyAlignment="1">
      <alignment horizontal="right"/>
    </xf>
    <xf numFmtId="166" fontId="7" fillId="0" borderId="0" xfId="1" applyNumberFormat="1" applyFont="1" applyBorder="1" applyAlignment="1">
      <alignment horizontal="right"/>
    </xf>
    <xf numFmtId="166" fontId="8" fillId="0" borderId="0" xfId="1" applyNumberFormat="1" applyFont="1" applyBorder="1" applyAlignment="1">
      <alignment horizontal="right"/>
    </xf>
    <xf numFmtId="166" fontId="8" fillId="0" borderId="0" xfId="1" applyNumberFormat="1" applyFont="1" applyFill="1" applyBorder="1" applyAlignment="1">
      <alignment horizontal="right"/>
    </xf>
    <xf numFmtId="166" fontId="8" fillId="0" borderId="0" xfId="1" applyNumberFormat="1" applyFont="1" applyBorder="1" applyAlignment="1">
      <alignment horizontal="center"/>
    </xf>
    <xf numFmtId="166" fontId="8" fillId="0" borderId="0" xfId="1" applyNumberFormat="1" applyFont="1"/>
    <xf numFmtId="166" fontId="2" fillId="0" borderId="0" xfId="1" applyNumberFormat="1" applyFont="1" applyBorder="1"/>
    <xf numFmtId="166" fontId="8" fillId="0" borderId="0" xfId="1" applyNumberFormat="1" applyFont="1" applyFill="1" applyBorder="1" applyAlignment="1">
      <alignment horizontal="center"/>
    </xf>
    <xf numFmtId="166" fontId="8" fillId="0" borderId="0" xfId="1" applyNumberFormat="1" applyFont="1" applyBorder="1"/>
    <xf numFmtId="0" fontId="7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0" borderId="0" xfId="0" applyFont="1"/>
    <xf numFmtId="166" fontId="8" fillId="0" borderId="0" xfId="1" applyNumberFormat="1" applyFont="1" applyBorder="1" applyAlignment="1"/>
    <xf numFmtId="165" fontId="8" fillId="0" borderId="0" xfId="0" applyNumberFormat="1" applyFont="1" applyAlignment="1">
      <alignment horizontal="right"/>
    </xf>
    <xf numFmtId="0" fontId="3" fillId="0" borderId="0" xfId="0" applyFont="1" applyAlignment="1">
      <alignment horizontal="right" vertical="center"/>
    </xf>
    <xf numFmtId="0" fontId="15" fillId="0" borderId="0" xfId="0" applyFont="1" applyAlignment="1">
      <alignment horizontal="right"/>
    </xf>
    <xf numFmtId="0" fontId="17" fillId="0" borderId="0" xfId="0" applyFont="1"/>
    <xf numFmtId="0" fontId="18" fillId="0" borderId="0" xfId="0" applyFont="1"/>
    <xf numFmtId="166" fontId="16" fillId="0" borderId="0" xfId="1" applyNumberFormat="1" applyFont="1" applyBorder="1" applyAlignment="1">
      <alignment horizontal="right"/>
    </xf>
    <xf numFmtId="165" fontId="8" fillId="0" borderId="0" xfId="0" applyNumberFormat="1" applyFont="1" applyAlignment="1">
      <alignment horizontal="left"/>
    </xf>
    <xf numFmtId="166" fontId="16" fillId="0" borderId="0" xfId="1" applyNumberFormat="1" applyFont="1" applyBorder="1" applyAlignment="1"/>
    <xf numFmtId="1" fontId="8" fillId="0" borderId="0" xfId="0" applyNumberFormat="1" applyFont="1" applyAlignment="1">
      <alignment horizontal="center"/>
    </xf>
    <xf numFmtId="0" fontId="7" fillId="0" borderId="9" xfId="0" applyFont="1" applyBorder="1" applyAlignment="1">
      <alignment horizontal="left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20" fillId="0" borderId="0" xfId="0" applyFont="1"/>
    <xf numFmtId="0" fontId="8" fillId="2" borderId="10" xfId="0" applyFont="1" applyFill="1" applyBorder="1"/>
    <xf numFmtId="0" fontId="0" fillId="3" borderId="10" xfId="0" applyFill="1" applyBorder="1"/>
    <xf numFmtId="0" fontId="0" fillId="0" borderId="0" xfId="0" applyAlignment="1">
      <alignment vertical="center"/>
    </xf>
    <xf numFmtId="169" fontId="16" fillId="0" borderId="0" xfId="0" applyNumberFormat="1" applyFont="1" applyAlignment="1">
      <alignment horizontal="center" vertical="center"/>
    </xf>
    <xf numFmtId="0" fontId="21" fillId="0" borderId="0" xfId="0" applyFont="1"/>
    <xf numFmtId="168" fontId="8" fillId="0" borderId="0" xfId="0" applyNumberFormat="1" applyFont="1" applyAlignment="1">
      <alignment horizontal="center"/>
    </xf>
    <xf numFmtId="0" fontId="22" fillId="0" borderId="0" xfId="0" applyFont="1"/>
    <xf numFmtId="0" fontId="24" fillId="0" borderId="0" xfId="0" applyFont="1"/>
    <xf numFmtId="0" fontId="1" fillId="0" borderId="0" xfId="0" applyFont="1"/>
    <xf numFmtId="166" fontId="0" fillId="0" borderId="0" xfId="0" applyNumberFormat="1"/>
    <xf numFmtId="0" fontId="25" fillId="0" borderId="0" xfId="0" applyFont="1" applyAlignment="1">
      <alignment horizontal="center"/>
    </xf>
    <xf numFmtId="0" fontId="7" fillId="6" borderId="9" xfId="0" applyFont="1" applyFill="1" applyBorder="1" applyAlignment="1">
      <alignment horizontal="center"/>
    </xf>
    <xf numFmtId="166" fontId="16" fillId="0" borderId="0" xfId="1" applyNumberFormat="1" applyFont="1" applyFill="1" applyBorder="1" applyAlignment="1"/>
    <xf numFmtId="0" fontId="7" fillId="0" borderId="0" xfId="0" applyFont="1" applyAlignment="1">
      <alignment horizontal="center" wrapText="1"/>
    </xf>
    <xf numFmtId="0" fontId="25" fillId="0" borderId="20" xfId="0" applyFont="1" applyBorder="1" applyAlignment="1">
      <alignment horizontal="center"/>
    </xf>
    <xf numFmtId="0" fontId="0" fillId="0" borderId="19" xfId="0" applyBorder="1"/>
    <xf numFmtId="0" fontId="7" fillId="0" borderId="41" xfId="0" applyFont="1" applyBorder="1" applyAlignment="1">
      <alignment horizontal="right" vertical="center"/>
    </xf>
    <xf numFmtId="0" fontId="30" fillId="6" borderId="12" xfId="0" applyFont="1" applyFill="1" applyBorder="1"/>
    <xf numFmtId="0" fontId="7" fillId="6" borderId="11" xfId="0" applyFont="1" applyFill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25" fillId="4" borderId="41" xfId="0" applyFont="1" applyFill="1" applyBorder="1" applyAlignment="1">
      <alignment horizontal="center"/>
    </xf>
    <xf numFmtId="0" fontId="31" fillId="0" borderId="0" xfId="0" applyFont="1" applyAlignment="1">
      <alignment horizontal="center"/>
    </xf>
    <xf numFmtId="0" fontId="32" fillId="7" borderId="12" xfId="0" applyFont="1" applyFill="1" applyBorder="1"/>
    <xf numFmtId="0" fontId="31" fillId="7" borderId="9" xfId="0" applyFont="1" applyFill="1" applyBorder="1" applyAlignment="1">
      <alignment horizontal="center"/>
    </xf>
    <xf numFmtId="0" fontId="31" fillId="7" borderId="11" xfId="0" applyFont="1" applyFill="1" applyBorder="1" applyAlignment="1">
      <alignment horizontal="center"/>
    </xf>
    <xf numFmtId="166" fontId="33" fillId="0" borderId="0" xfId="1" applyNumberFormat="1" applyFont="1" applyFill="1" applyBorder="1" applyAlignment="1">
      <alignment horizontal="right"/>
    </xf>
    <xf numFmtId="0" fontId="33" fillId="0" borderId="0" xfId="0" applyFont="1"/>
    <xf numFmtId="166" fontId="18" fillId="0" borderId="0" xfId="1" applyNumberFormat="1" applyFont="1" applyFill="1" applyBorder="1" applyAlignment="1">
      <alignment horizontal="right"/>
    </xf>
    <xf numFmtId="166" fontId="18" fillId="0" borderId="0" xfId="1" applyNumberFormat="1" applyFont="1" applyBorder="1" applyAlignment="1">
      <alignment horizontal="right"/>
    </xf>
    <xf numFmtId="166" fontId="18" fillId="0" borderId="0" xfId="1" applyNumberFormat="1" applyFont="1" applyAlignment="1">
      <alignment horizontal="right"/>
    </xf>
    <xf numFmtId="167" fontId="18" fillId="2" borderId="12" xfId="0" applyNumberFormat="1" applyFont="1" applyFill="1" applyBorder="1" applyAlignment="1">
      <alignment horizontal="right"/>
    </xf>
    <xf numFmtId="167" fontId="18" fillId="2" borderId="11" xfId="0" applyNumberFormat="1" applyFont="1" applyFill="1" applyBorder="1"/>
    <xf numFmtId="14" fontId="18" fillId="4" borderId="10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14" fontId="18" fillId="0" borderId="0" xfId="0" applyNumberFormat="1" applyFont="1" applyAlignment="1">
      <alignment horizontal="center" vertical="center"/>
    </xf>
    <xf numFmtId="0" fontId="17" fillId="4" borderId="10" xfId="0" applyFont="1" applyFill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17" fillId="0" borderId="3" xfId="0" applyFont="1" applyBorder="1" applyAlignment="1">
      <alignment horizontal="center"/>
    </xf>
    <xf numFmtId="0" fontId="18" fillId="5" borderId="10" xfId="0" applyFont="1" applyFill="1" applyBorder="1" applyAlignment="1">
      <alignment horizontal="center" vertical="center"/>
    </xf>
    <xf numFmtId="0" fontId="7" fillId="0" borderId="1" xfId="0" applyFont="1" applyBorder="1"/>
    <xf numFmtId="0" fontId="32" fillId="0" borderId="0" xfId="0" applyFont="1"/>
    <xf numFmtId="164" fontId="31" fillId="0" borderId="0" xfId="0" applyNumberFormat="1" applyFont="1" applyAlignment="1">
      <alignment horizontal="right"/>
    </xf>
    <xf numFmtId="166" fontId="34" fillId="0" borderId="0" xfId="1" applyNumberFormat="1" applyFont="1" applyFill="1" applyBorder="1" applyAlignment="1">
      <alignment horizontal="right"/>
    </xf>
    <xf numFmtId="166" fontId="34" fillId="0" borderId="0" xfId="1" applyNumberFormat="1" applyFont="1" applyFill="1" applyAlignment="1">
      <alignment horizontal="right"/>
    </xf>
    <xf numFmtId="0" fontId="34" fillId="0" borderId="0" xfId="0" applyFont="1"/>
    <xf numFmtId="0" fontId="36" fillId="0" borderId="0" xfId="0" applyFont="1"/>
    <xf numFmtId="0" fontId="26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166" fontId="35" fillId="0" borderId="0" xfId="1" applyNumberFormat="1" applyFont="1" applyFill="1" applyBorder="1" applyAlignment="1"/>
    <xf numFmtId="0" fontId="35" fillId="0" borderId="0" xfId="0" applyFont="1"/>
    <xf numFmtId="0" fontId="37" fillId="0" borderId="0" xfId="0" applyFont="1"/>
    <xf numFmtId="0" fontId="22" fillId="0" borderId="0" xfId="2" applyFont="1"/>
    <xf numFmtId="2" fontId="7" fillId="0" borderId="0" xfId="0" applyNumberFormat="1" applyFont="1" applyAlignment="1">
      <alignment horizontal="right"/>
    </xf>
    <xf numFmtId="2" fontId="8" fillId="0" borderId="0" xfId="0" applyNumberFormat="1" applyFont="1" applyAlignment="1">
      <alignment horizontal="center"/>
    </xf>
    <xf numFmtId="2" fontId="8" fillId="0" borderId="0" xfId="1" applyNumberFormat="1" applyFont="1" applyBorder="1" applyAlignment="1">
      <alignment horizontal="right"/>
    </xf>
    <xf numFmtId="2" fontId="16" fillId="0" borderId="0" xfId="1" applyNumberFormat="1" applyFont="1" applyFill="1" applyBorder="1" applyAlignment="1">
      <alignment horizontal="right"/>
    </xf>
    <xf numFmtId="2" fontId="8" fillId="0" borderId="0" xfId="0" applyNumberFormat="1" applyFont="1" applyAlignment="1">
      <alignment horizontal="right"/>
    </xf>
    <xf numFmtId="2" fontId="16" fillId="2" borderId="10" xfId="1" applyNumberFormat="1" applyFont="1" applyFill="1" applyBorder="1" applyAlignment="1">
      <alignment horizontal="right"/>
    </xf>
    <xf numFmtId="2" fontId="12" fillId="0" borderId="0" xfId="0" applyNumberFormat="1" applyFont="1" applyAlignment="1">
      <alignment horizontal="right"/>
    </xf>
    <xf numFmtId="2" fontId="8" fillId="0" borderId="0" xfId="1" applyNumberFormat="1" applyFont="1" applyFill="1" applyBorder="1" applyAlignment="1">
      <alignment horizontal="right"/>
    </xf>
    <xf numFmtId="2" fontId="16" fillId="0" borderId="0" xfId="0" applyNumberFormat="1" applyFont="1"/>
    <xf numFmtId="2" fontId="0" fillId="0" borderId="0" xfId="0" applyNumberFormat="1"/>
    <xf numFmtId="0" fontId="7" fillId="0" borderId="1" xfId="3" applyFont="1" applyBorder="1"/>
    <xf numFmtId="0" fontId="8" fillId="0" borderId="1" xfId="3" applyFont="1" applyBorder="1"/>
    <xf numFmtId="0" fontId="38" fillId="0" borderId="0" xfId="3"/>
    <xf numFmtId="0" fontId="7" fillId="0" borderId="0" xfId="3" applyFont="1"/>
    <xf numFmtId="0" fontId="8" fillId="0" borderId="0" xfId="3" applyFont="1"/>
    <xf numFmtId="0" fontId="25" fillId="0" borderId="0" xfId="3" applyFont="1" applyAlignment="1">
      <alignment horizontal="center"/>
    </xf>
    <xf numFmtId="0" fontId="7" fillId="0" borderId="0" xfId="3" applyFont="1" applyAlignment="1">
      <alignment horizontal="right" vertical="center"/>
    </xf>
    <xf numFmtId="0" fontId="22" fillId="0" borderId="0" xfId="3" applyFont="1"/>
    <xf numFmtId="0" fontId="38" fillId="0" borderId="0" xfId="3" applyAlignment="1">
      <alignment horizontal="center"/>
    </xf>
    <xf numFmtId="0" fontId="8" fillId="0" borderId="0" xfId="3" applyFont="1" applyAlignment="1">
      <alignment horizontal="center" vertical="center"/>
    </xf>
    <xf numFmtId="0" fontId="39" fillId="0" borderId="0" xfId="3" applyFont="1"/>
    <xf numFmtId="0" fontId="18" fillId="4" borderId="10" xfId="3" applyFont="1" applyFill="1" applyBorder="1" applyAlignment="1">
      <alignment horizontal="center" vertical="center"/>
    </xf>
    <xf numFmtId="0" fontId="8" fillId="0" borderId="0" xfId="3" applyFont="1" applyAlignment="1">
      <alignment horizontal="center"/>
    </xf>
    <xf numFmtId="0" fontId="18" fillId="0" borderId="0" xfId="3" applyFont="1" applyAlignment="1">
      <alignment horizontal="center" vertical="center"/>
    </xf>
    <xf numFmtId="0" fontId="40" fillId="0" borderId="0" xfId="3" applyFont="1"/>
    <xf numFmtId="0" fontId="41" fillId="0" borderId="0" xfId="3" applyFont="1"/>
    <xf numFmtId="0" fontId="7" fillId="0" borderId="1" xfId="3" applyFont="1" applyBorder="1" applyAlignment="1">
      <alignment horizontal="center"/>
    </xf>
    <xf numFmtId="0" fontId="11" fillId="0" borderId="0" xfId="3" applyFont="1" applyAlignment="1">
      <alignment horizontal="center"/>
    </xf>
    <xf numFmtId="0" fontId="30" fillId="6" borderId="12" xfId="3" applyFont="1" applyFill="1" applyBorder="1"/>
    <xf numFmtId="0" fontId="42" fillId="0" borderId="0" xfId="3" applyFont="1"/>
    <xf numFmtId="0" fontId="7" fillId="6" borderId="9" xfId="3" applyFont="1" applyFill="1" applyBorder="1" applyAlignment="1">
      <alignment horizontal="center"/>
    </xf>
    <xf numFmtId="0" fontId="7" fillId="0" borderId="0" xfId="3" applyFont="1" applyAlignment="1">
      <alignment horizontal="center"/>
    </xf>
    <xf numFmtId="0" fontId="11" fillId="0" borderId="0" xfId="3" applyFont="1"/>
    <xf numFmtId="0" fontId="7" fillId="6" borderId="11" xfId="3" applyFont="1" applyFill="1" applyBorder="1" applyAlignment="1">
      <alignment horizontal="center"/>
    </xf>
    <xf numFmtId="0" fontId="7" fillId="6" borderId="11" xfId="3" applyFont="1" applyFill="1" applyBorder="1" applyAlignment="1">
      <alignment horizontal="center" wrapText="1"/>
    </xf>
    <xf numFmtId="164" fontId="8" fillId="0" borderId="0" xfId="3" applyNumberFormat="1" applyFont="1" applyAlignment="1">
      <alignment horizontal="right"/>
    </xf>
    <xf numFmtId="0" fontId="18" fillId="0" borderId="0" xfId="3" applyFont="1"/>
    <xf numFmtId="166" fontId="18" fillId="0" borderId="0" xfId="4" applyNumberFormat="1" applyFont="1" applyFill="1" applyBorder="1" applyAlignment="1">
      <alignment horizontal="right"/>
    </xf>
    <xf numFmtId="166" fontId="18" fillId="0" borderId="0" xfId="4" applyNumberFormat="1" applyFont="1" applyBorder="1" applyAlignment="1">
      <alignment horizontal="right"/>
    </xf>
    <xf numFmtId="0" fontId="43" fillId="0" borderId="0" xfId="3" applyFont="1"/>
    <xf numFmtId="0" fontId="44" fillId="0" borderId="0" xfId="3" applyFont="1"/>
    <xf numFmtId="0" fontId="45" fillId="0" borderId="0" xfId="3" applyFont="1"/>
    <xf numFmtId="0" fontId="8" fillId="4" borderId="2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8" fillId="4" borderId="7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0" fontId="23" fillId="4" borderId="2" xfId="0" applyFont="1" applyFill="1" applyBorder="1" applyAlignment="1" applyProtection="1">
      <alignment horizontal="center" vertical="center" shrinkToFit="1"/>
      <protection locked="0"/>
    </xf>
    <xf numFmtId="0" fontId="23" fillId="4" borderId="3" xfId="0" applyFont="1" applyFill="1" applyBorder="1" applyAlignment="1" applyProtection="1">
      <alignment horizontal="center" vertical="center" shrinkToFit="1"/>
      <protection locked="0"/>
    </xf>
    <xf numFmtId="0" fontId="23" fillId="4" borderId="4" xfId="0" applyFont="1" applyFill="1" applyBorder="1" applyAlignment="1" applyProtection="1">
      <alignment horizontal="center" vertical="center" shrinkToFit="1"/>
      <protection locked="0"/>
    </xf>
    <xf numFmtId="0" fontId="23" fillId="4" borderId="7" xfId="0" applyFont="1" applyFill="1" applyBorder="1" applyAlignment="1" applyProtection="1">
      <alignment horizontal="center" vertical="center" shrinkToFit="1"/>
      <protection locked="0"/>
    </xf>
    <xf numFmtId="0" fontId="23" fillId="4" borderId="1" xfId="0" applyFont="1" applyFill="1" applyBorder="1" applyAlignment="1" applyProtection="1">
      <alignment horizontal="center" vertical="center" shrinkToFit="1"/>
      <protection locked="0"/>
    </xf>
    <xf numFmtId="0" fontId="23" fillId="4" borderId="8" xfId="0" applyFont="1" applyFill="1" applyBorder="1" applyAlignment="1" applyProtection="1">
      <alignment horizontal="center" vertical="center" shrinkToFit="1"/>
      <protection locked="0"/>
    </xf>
    <xf numFmtId="14" fontId="23" fillId="4" borderId="2" xfId="0" applyNumberFormat="1" applyFont="1" applyFill="1" applyBorder="1" applyAlignment="1" applyProtection="1">
      <alignment horizontal="center" vertical="center" shrinkToFit="1"/>
      <protection locked="0"/>
    </xf>
    <xf numFmtId="0" fontId="28" fillId="2" borderId="12" xfId="0" applyFont="1" applyFill="1" applyBorder="1" applyAlignment="1">
      <alignment horizontal="center" vertical="center"/>
    </xf>
    <xf numFmtId="0" fontId="28" fillId="2" borderId="11" xfId="0" applyFont="1" applyFill="1" applyBorder="1" applyAlignment="1">
      <alignment horizontal="center" vertical="center"/>
    </xf>
    <xf numFmtId="0" fontId="23" fillId="4" borderId="2" xfId="0" applyFont="1" applyFill="1" applyBorder="1" applyAlignment="1" applyProtection="1">
      <alignment horizontal="left" vertical="center" shrinkToFit="1"/>
      <protection locked="0"/>
    </xf>
    <xf numFmtId="0" fontId="23" fillId="4" borderId="3" xfId="0" applyFont="1" applyFill="1" applyBorder="1" applyAlignment="1" applyProtection="1">
      <alignment horizontal="left" vertical="center" shrinkToFit="1"/>
      <protection locked="0"/>
    </xf>
    <xf numFmtId="0" fontId="23" fillId="4" borderId="4" xfId="0" applyFont="1" applyFill="1" applyBorder="1" applyAlignment="1" applyProtection="1">
      <alignment horizontal="left" vertical="center" shrinkToFit="1"/>
      <protection locked="0"/>
    </xf>
    <xf numFmtId="0" fontId="23" fillId="4" borderId="7" xfId="0" applyFont="1" applyFill="1" applyBorder="1" applyAlignment="1" applyProtection="1">
      <alignment horizontal="left" vertical="center" shrinkToFit="1"/>
      <protection locked="0"/>
    </xf>
    <xf numFmtId="0" fontId="23" fillId="4" borderId="1" xfId="0" applyFont="1" applyFill="1" applyBorder="1" applyAlignment="1" applyProtection="1">
      <alignment horizontal="left" vertical="center" shrinkToFit="1"/>
      <protection locked="0"/>
    </xf>
    <xf numFmtId="0" fontId="23" fillId="4" borderId="8" xfId="0" applyFont="1" applyFill="1" applyBorder="1" applyAlignment="1" applyProtection="1">
      <alignment horizontal="left" vertical="center" shrinkToFit="1"/>
      <protection locked="0"/>
    </xf>
    <xf numFmtId="0" fontId="7" fillId="0" borderId="0" xfId="0" applyFont="1" applyAlignment="1">
      <alignment horizontal="left"/>
    </xf>
    <xf numFmtId="15" fontId="19" fillId="3" borderId="2" xfId="0" applyNumberFormat="1" applyFont="1" applyFill="1" applyBorder="1" applyAlignment="1">
      <alignment horizontal="center" vertical="center"/>
    </xf>
    <xf numFmtId="0" fontId="19" fillId="3" borderId="3" xfId="0" applyFont="1" applyFill="1" applyBorder="1" applyAlignment="1">
      <alignment horizontal="center" vertical="center"/>
    </xf>
    <xf numFmtId="0" fontId="19" fillId="3" borderId="4" xfId="0" applyFont="1" applyFill="1" applyBorder="1" applyAlignment="1">
      <alignment horizontal="center" vertical="center"/>
    </xf>
    <xf numFmtId="0" fontId="19" fillId="3" borderId="7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19" fillId="3" borderId="8" xfId="0" applyFont="1" applyFill="1" applyBorder="1" applyAlignment="1">
      <alignment horizontal="center" vertical="center"/>
    </xf>
    <xf numFmtId="166" fontId="8" fillId="2" borderId="12" xfId="1" applyNumberFormat="1" applyFont="1" applyFill="1" applyBorder="1" applyAlignment="1">
      <alignment horizontal="center"/>
    </xf>
    <xf numFmtId="166" fontId="1" fillId="2" borderId="11" xfId="1" applyNumberFormat="1" applyFont="1" applyFill="1" applyBorder="1" applyAlignment="1">
      <alignment horizontal="center"/>
    </xf>
    <xf numFmtId="166" fontId="8" fillId="2" borderId="12" xfId="1" applyNumberFormat="1" applyFont="1" applyFill="1" applyBorder="1" applyAlignment="1">
      <alignment horizontal="right"/>
    </xf>
    <xf numFmtId="166" fontId="14" fillId="2" borderId="11" xfId="1" applyNumberFormat="1" applyFont="1" applyFill="1" applyBorder="1" applyAlignment="1">
      <alignment horizontal="right"/>
    </xf>
    <xf numFmtId="14" fontId="21" fillId="2" borderId="12" xfId="0" applyNumberFormat="1" applyFont="1" applyFill="1" applyBorder="1" applyAlignment="1">
      <alignment horizontal="center" vertical="center"/>
    </xf>
    <xf numFmtId="0" fontId="21" fillId="2" borderId="11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vertical="center"/>
    </xf>
    <xf numFmtId="166" fontId="8" fillId="3" borderId="12" xfId="1" applyNumberFormat="1" applyFont="1" applyFill="1" applyBorder="1" applyAlignment="1">
      <alignment horizontal="center"/>
    </xf>
    <xf numFmtId="166" fontId="14" fillId="3" borderId="11" xfId="1" applyNumberFormat="1" applyFont="1" applyFill="1" applyBorder="1" applyAlignment="1">
      <alignment horizontal="center"/>
    </xf>
    <xf numFmtId="166" fontId="14" fillId="2" borderId="11" xfId="1" applyNumberFormat="1" applyFont="1" applyFill="1" applyBorder="1" applyAlignment="1">
      <alignment horizontal="center"/>
    </xf>
    <xf numFmtId="166" fontId="1" fillId="2" borderId="11" xfId="1" applyNumberFormat="1" applyFont="1" applyFill="1" applyBorder="1" applyAlignment="1">
      <alignment horizontal="right"/>
    </xf>
    <xf numFmtId="166" fontId="16" fillId="2" borderId="11" xfId="1" applyNumberFormat="1" applyFont="1" applyFill="1" applyBorder="1" applyAlignment="1">
      <alignment horizontal="right"/>
    </xf>
    <xf numFmtId="166" fontId="8" fillId="3" borderId="12" xfId="1" applyNumberFormat="1" applyFont="1" applyFill="1" applyBorder="1" applyAlignment="1">
      <alignment horizontal="right"/>
    </xf>
    <xf numFmtId="166" fontId="16" fillId="3" borderId="11" xfId="1" applyNumberFormat="1" applyFont="1" applyFill="1" applyBorder="1" applyAlignment="1">
      <alignment horizontal="right"/>
    </xf>
    <xf numFmtId="0" fontId="8" fillId="2" borderId="11" xfId="0" applyFont="1" applyFill="1" applyBorder="1" applyAlignment="1">
      <alignment horizontal="right"/>
    </xf>
    <xf numFmtId="10" fontId="8" fillId="3" borderId="12" xfId="1" applyNumberFormat="1" applyFont="1" applyFill="1" applyBorder="1" applyAlignment="1">
      <alignment horizontal="right"/>
    </xf>
    <xf numFmtId="10" fontId="16" fillId="3" borderId="11" xfId="1" applyNumberFormat="1" applyFont="1" applyFill="1" applyBorder="1" applyAlignment="1">
      <alignment horizontal="right"/>
    </xf>
    <xf numFmtId="0" fontId="7" fillId="0" borderId="0" xfId="0" applyFont="1" applyAlignment="1">
      <alignment horizontal="center"/>
    </xf>
    <xf numFmtId="166" fontId="8" fillId="3" borderId="13" xfId="1" applyNumberFormat="1" applyFont="1" applyFill="1" applyBorder="1" applyAlignment="1">
      <alignment horizontal="center"/>
    </xf>
    <xf numFmtId="166" fontId="8" fillId="3" borderId="14" xfId="1" applyNumberFormat="1" applyFont="1" applyFill="1" applyBorder="1" applyAlignment="1">
      <alignment horizontal="center"/>
    </xf>
    <xf numFmtId="166" fontId="8" fillId="3" borderId="15" xfId="1" applyNumberFormat="1" applyFont="1" applyFill="1" applyBorder="1" applyAlignment="1">
      <alignment horizontal="center"/>
    </xf>
    <xf numFmtId="166" fontId="8" fillId="3" borderId="16" xfId="1" applyNumberFormat="1" applyFont="1" applyFill="1" applyBorder="1" applyAlignment="1">
      <alignment horizontal="center"/>
    </xf>
    <xf numFmtId="166" fontId="16" fillId="2" borderId="11" xfId="1" applyNumberFormat="1" applyFont="1" applyFill="1" applyBorder="1" applyAlignment="1">
      <alignment horizontal="center"/>
    </xf>
    <xf numFmtId="166" fontId="8" fillId="2" borderId="17" xfId="1" applyNumberFormat="1" applyFont="1" applyFill="1" applyBorder="1" applyAlignment="1">
      <alignment horizontal="center"/>
    </xf>
    <xf numFmtId="0" fontId="0" fillId="2" borderId="18" xfId="0" applyFill="1" applyBorder="1"/>
    <xf numFmtId="0" fontId="8" fillId="2" borderId="18" xfId="0" applyFont="1" applyFill="1" applyBorder="1"/>
    <xf numFmtId="166" fontId="8" fillId="0" borderId="0" xfId="1" applyNumberFormat="1" applyFont="1" applyAlignment="1"/>
    <xf numFmtId="0" fontId="0" fillId="0" borderId="0" xfId="0"/>
    <xf numFmtId="166" fontId="8" fillId="2" borderId="17" xfId="1" applyNumberFormat="1" applyFont="1" applyFill="1" applyBorder="1" applyAlignment="1"/>
    <xf numFmtId="166" fontId="1" fillId="2" borderId="18" xfId="1" applyNumberFormat="1" applyFont="1" applyFill="1" applyBorder="1" applyAlignment="1"/>
    <xf numFmtId="167" fontId="8" fillId="2" borderId="12" xfId="0" applyNumberFormat="1" applyFont="1" applyFill="1" applyBorder="1" applyAlignment="1">
      <alignment horizontal="right"/>
    </xf>
    <xf numFmtId="167" fontId="16" fillId="2" borderId="11" xfId="0" applyNumberFormat="1" applyFont="1" applyFill="1" applyBorder="1"/>
    <xf numFmtId="0" fontId="8" fillId="0" borderId="0" xfId="0" applyFont="1" applyAlignment="1">
      <alignment horizontal="center"/>
    </xf>
    <xf numFmtId="0" fontId="29" fillId="2" borderId="2" xfId="0" applyFont="1" applyFill="1" applyBorder="1" applyAlignment="1">
      <alignment horizontal="center" vertical="center"/>
    </xf>
    <xf numFmtId="0" fontId="29" fillId="2" borderId="4" xfId="0" applyFont="1" applyFill="1" applyBorder="1" applyAlignment="1">
      <alignment horizontal="center" vertical="center"/>
    </xf>
    <xf numFmtId="0" fontId="29" fillId="2" borderId="7" xfId="0" applyFont="1" applyFill="1" applyBorder="1" applyAlignment="1">
      <alignment horizontal="center" vertical="center"/>
    </xf>
    <xf numFmtId="0" fontId="29" fillId="2" borderId="8" xfId="0" applyFont="1" applyFill="1" applyBorder="1" applyAlignment="1">
      <alignment horizontal="center" vertical="center"/>
    </xf>
    <xf numFmtId="0" fontId="0" fillId="0" borderId="11" xfId="0" applyBorder="1"/>
    <xf numFmtId="166" fontId="8" fillId="3" borderId="17" xfId="1" applyNumberFormat="1" applyFont="1" applyFill="1" applyBorder="1" applyAlignment="1">
      <alignment horizontal="center"/>
    </xf>
    <xf numFmtId="0" fontId="0" fillId="3" borderId="18" xfId="0" applyFill="1" applyBorder="1"/>
    <xf numFmtId="0" fontId="8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166" fontId="8" fillId="3" borderId="2" xfId="1" applyNumberFormat="1" applyFont="1" applyFill="1" applyBorder="1" applyAlignment="1">
      <alignment horizontal="center"/>
    </xf>
    <xf numFmtId="0" fontId="0" fillId="3" borderId="4" xfId="0" applyFill="1" applyBorder="1"/>
    <xf numFmtId="0" fontId="0" fillId="3" borderId="7" xfId="0" applyFill="1" applyBorder="1"/>
    <xf numFmtId="0" fontId="0" fillId="3" borderId="8" xfId="0" applyFill="1" applyBorder="1"/>
    <xf numFmtId="166" fontId="8" fillId="3" borderId="11" xfId="1" applyNumberFormat="1" applyFont="1" applyFill="1" applyBorder="1" applyAlignment="1">
      <alignment horizontal="center"/>
    </xf>
    <xf numFmtId="0" fontId="8" fillId="0" borderId="0" xfId="0" applyFont="1" applyAlignment="1">
      <alignment vertical="center"/>
    </xf>
    <xf numFmtId="2" fontId="8" fillId="2" borderId="12" xfId="1" applyNumberFormat="1" applyFont="1" applyFill="1" applyBorder="1" applyAlignment="1">
      <alignment horizontal="right"/>
    </xf>
    <xf numFmtId="2" fontId="16" fillId="2" borderId="11" xfId="1" applyNumberFormat="1" applyFont="1" applyFill="1" applyBorder="1" applyAlignment="1">
      <alignment horizontal="right"/>
    </xf>
    <xf numFmtId="2" fontId="8" fillId="3" borderId="12" xfId="1" applyNumberFormat="1" applyFont="1" applyFill="1" applyBorder="1" applyAlignment="1">
      <alignment horizontal="right"/>
    </xf>
    <xf numFmtId="2" fontId="16" fillId="3" borderId="11" xfId="1" applyNumberFormat="1" applyFont="1" applyFill="1" applyBorder="1" applyAlignment="1">
      <alignment horizontal="right"/>
    </xf>
    <xf numFmtId="2" fontId="16" fillId="3" borderId="11" xfId="1" applyNumberFormat="1" applyFont="1" applyFill="1" applyBorder="1" applyAlignment="1"/>
    <xf numFmtId="0" fontId="8" fillId="0" borderId="0" xfId="0" applyFont="1" applyAlignment="1">
      <alignment vertical="center" readingOrder="1"/>
    </xf>
    <xf numFmtId="0" fontId="0" fillId="0" borderId="0" xfId="0" applyAlignment="1">
      <alignment vertical="center" readingOrder="1"/>
    </xf>
    <xf numFmtId="166" fontId="8" fillId="3" borderId="2" xfId="1" applyNumberFormat="1" applyFont="1" applyFill="1" applyBorder="1" applyAlignment="1"/>
    <xf numFmtId="166" fontId="8" fillId="3" borderId="3" xfId="1" applyNumberFormat="1" applyFont="1" applyFill="1" applyBorder="1" applyAlignment="1"/>
    <xf numFmtId="166" fontId="8" fillId="3" borderId="4" xfId="1" applyNumberFormat="1" applyFont="1" applyFill="1" applyBorder="1" applyAlignment="1"/>
    <xf numFmtId="166" fontId="16" fillId="3" borderId="7" xfId="1" applyNumberFormat="1" applyFont="1" applyFill="1" applyBorder="1" applyAlignment="1"/>
    <xf numFmtId="166" fontId="16" fillId="3" borderId="1" xfId="1" applyNumberFormat="1" applyFont="1" applyFill="1" applyBorder="1" applyAlignment="1"/>
    <xf numFmtId="166" fontId="16" fillId="3" borderId="8" xfId="1" applyNumberFormat="1" applyFont="1" applyFill="1" applyBorder="1" applyAlignment="1"/>
    <xf numFmtId="166" fontId="8" fillId="3" borderId="1" xfId="1" applyNumberFormat="1" applyFont="1" applyFill="1" applyBorder="1" applyAlignment="1"/>
    <xf numFmtId="0" fontId="16" fillId="0" borderId="0" xfId="0" applyFont="1" applyAlignment="1">
      <alignment horizontal="center"/>
    </xf>
    <xf numFmtId="166" fontId="8" fillId="3" borderId="3" xfId="1" applyNumberFormat="1" applyFont="1" applyFill="1" applyBorder="1" applyAlignment="1">
      <alignment horizontal="center"/>
    </xf>
    <xf numFmtId="166" fontId="8" fillId="3" borderId="4" xfId="1" applyNumberFormat="1" applyFont="1" applyFill="1" applyBorder="1" applyAlignment="1">
      <alignment horizontal="center"/>
    </xf>
    <xf numFmtId="166" fontId="1" fillId="3" borderId="7" xfId="1" applyNumberFormat="1" applyFont="1" applyFill="1" applyBorder="1" applyAlignment="1">
      <alignment horizontal="center"/>
    </xf>
    <xf numFmtId="166" fontId="1" fillId="3" borderId="1" xfId="1" applyNumberFormat="1" applyFont="1" applyFill="1" applyBorder="1" applyAlignment="1">
      <alignment horizontal="center"/>
    </xf>
    <xf numFmtId="166" fontId="1" fillId="3" borderId="8" xfId="1" applyNumberFormat="1" applyFont="1" applyFill="1" applyBorder="1" applyAlignment="1">
      <alignment horizontal="center"/>
    </xf>
    <xf numFmtId="169" fontId="8" fillId="2" borderId="12" xfId="0" applyNumberFormat="1" applyFont="1" applyFill="1" applyBorder="1" applyAlignment="1">
      <alignment horizontal="right" vertical="center"/>
    </xf>
    <xf numFmtId="169" fontId="16" fillId="2" borderId="11" xfId="0" applyNumberFormat="1" applyFont="1" applyFill="1" applyBorder="1" applyAlignment="1">
      <alignment horizontal="right" vertical="center"/>
    </xf>
    <xf numFmtId="10" fontId="8" fillId="2" borderId="12" xfId="0" applyNumberFormat="1" applyFont="1" applyFill="1" applyBorder="1" applyAlignment="1">
      <alignment horizontal="right" vertical="center"/>
    </xf>
    <xf numFmtId="10" fontId="16" fillId="2" borderId="11" xfId="0" applyNumberFormat="1" applyFont="1" applyFill="1" applyBorder="1" applyAlignment="1">
      <alignment horizontal="right" vertical="center"/>
    </xf>
    <xf numFmtId="169" fontId="8" fillId="2" borderId="12" xfId="0" applyNumberFormat="1" applyFont="1" applyFill="1" applyBorder="1" applyAlignment="1">
      <alignment horizontal="center" vertical="center"/>
    </xf>
    <xf numFmtId="169" fontId="16" fillId="2" borderId="11" xfId="0" applyNumberFormat="1" applyFont="1" applyFill="1" applyBorder="1" applyAlignment="1">
      <alignment horizontal="center" vertical="center"/>
    </xf>
    <xf numFmtId="166" fontId="2" fillId="3" borderId="2" xfId="1" applyNumberFormat="1" applyFont="1" applyFill="1" applyBorder="1" applyAlignment="1">
      <alignment horizontal="right"/>
    </xf>
    <xf numFmtId="0" fontId="2" fillId="3" borderId="4" xfId="1" applyNumberFormat="1" applyFont="1" applyFill="1" applyBorder="1" applyAlignment="1">
      <alignment horizontal="right"/>
    </xf>
    <xf numFmtId="0" fontId="2" fillId="3" borderId="7" xfId="1" applyNumberFormat="1" applyFont="1" applyFill="1" applyBorder="1" applyAlignment="1">
      <alignment horizontal="right"/>
    </xf>
    <xf numFmtId="0" fontId="2" fillId="3" borderId="8" xfId="1" applyNumberFormat="1" applyFont="1" applyFill="1" applyBorder="1" applyAlignment="1">
      <alignment horizontal="right"/>
    </xf>
    <xf numFmtId="0" fontId="16" fillId="3" borderId="4" xfId="0" applyFont="1" applyFill="1" applyBorder="1" applyAlignment="1">
      <alignment horizontal="right"/>
    </xf>
    <xf numFmtId="0" fontId="16" fillId="3" borderId="7" xfId="0" applyFont="1" applyFill="1" applyBorder="1" applyAlignment="1">
      <alignment horizontal="right"/>
    </xf>
    <xf numFmtId="0" fontId="16" fillId="3" borderId="8" xfId="0" applyFont="1" applyFill="1" applyBorder="1" applyAlignment="1">
      <alignment horizontal="right"/>
    </xf>
    <xf numFmtId="3" fontId="8" fillId="3" borderId="2" xfId="0" applyNumberFormat="1" applyFont="1" applyFill="1" applyBorder="1"/>
    <xf numFmtId="3" fontId="16" fillId="3" borderId="4" xfId="0" applyNumberFormat="1" applyFont="1" applyFill="1" applyBorder="1"/>
    <xf numFmtId="3" fontId="0" fillId="3" borderId="7" xfId="0" applyNumberFormat="1" applyFill="1" applyBorder="1"/>
    <xf numFmtId="3" fontId="0" fillId="3" borderId="8" xfId="0" applyNumberFormat="1" applyFill="1" applyBorder="1"/>
    <xf numFmtId="165" fontId="8" fillId="3" borderId="1" xfId="0" applyNumberFormat="1" applyFont="1" applyFill="1" applyBorder="1"/>
    <xf numFmtId="0" fontId="16" fillId="3" borderId="1" xfId="0" applyFont="1" applyFill="1" applyBorder="1"/>
    <xf numFmtId="165" fontId="8" fillId="3" borderId="0" xfId="0" applyNumberFormat="1" applyFont="1" applyFill="1"/>
    <xf numFmtId="0" fontId="16" fillId="3" borderId="0" xfId="0" applyFont="1" applyFill="1"/>
    <xf numFmtId="166" fontId="8" fillId="3" borderId="0" xfId="1" applyNumberFormat="1" applyFont="1" applyFill="1" applyBorder="1" applyAlignment="1"/>
    <xf numFmtId="166" fontId="16" fillId="3" borderId="0" xfId="1" applyNumberFormat="1" applyFont="1" applyFill="1" applyBorder="1" applyAlignment="1"/>
    <xf numFmtId="6" fontId="22" fillId="0" borderId="35" xfId="2" applyNumberFormat="1" applyFont="1" applyBorder="1" applyAlignment="1">
      <alignment horizontal="center"/>
    </xf>
    <xf numFmtId="6" fontId="22" fillId="0" borderId="36" xfId="2" applyNumberFormat="1" applyFont="1" applyBorder="1" applyAlignment="1">
      <alignment horizontal="center"/>
    </xf>
    <xf numFmtId="6" fontId="22" fillId="0" borderId="37" xfId="2" applyNumberFormat="1" applyFont="1" applyBorder="1" applyAlignment="1">
      <alignment horizontal="center"/>
    </xf>
    <xf numFmtId="6" fontId="22" fillId="0" borderId="28" xfId="2" applyNumberFormat="1" applyFont="1" applyBorder="1" applyAlignment="1">
      <alignment horizontal="center"/>
    </xf>
    <xf numFmtId="0" fontId="22" fillId="0" borderId="11" xfId="2" applyFont="1" applyBorder="1" applyAlignment="1">
      <alignment horizontal="center"/>
    </xf>
    <xf numFmtId="0" fontId="22" fillId="0" borderId="29" xfId="2" applyFont="1" applyBorder="1" applyAlignment="1">
      <alignment horizontal="center"/>
    </xf>
    <xf numFmtId="169" fontId="22" fillId="0" borderId="30" xfId="2" applyNumberFormat="1" applyFont="1" applyBorder="1" applyAlignment="1">
      <alignment horizontal="center"/>
    </xf>
    <xf numFmtId="169" fontId="22" fillId="0" borderId="10" xfId="2" applyNumberFormat="1" applyFont="1" applyBorder="1" applyAlignment="1">
      <alignment horizontal="center"/>
    </xf>
    <xf numFmtId="169" fontId="22" fillId="0" borderId="31" xfId="2" applyNumberFormat="1" applyFont="1" applyBorder="1" applyAlignment="1">
      <alignment horizontal="center"/>
    </xf>
    <xf numFmtId="0" fontId="8" fillId="0" borderId="0" xfId="0" applyFont="1" applyAlignment="1">
      <alignment horizontal="left" wrapText="1"/>
    </xf>
    <xf numFmtId="6" fontId="22" fillId="0" borderId="38" xfId="2" applyNumberFormat="1" applyFont="1" applyBorder="1" applyAlignment="1">
      <alignment horizontal="center"/>
    </xf>
    <xf numFmtId="6" fontId="22" fillId="0" borderId="39" xfId="2" applyNumberFormat="1" applyFont="1" applyBorder="1" applyAlignment="1">
      <alignment horizontal="center"/>
    </xf>
    <xf numFmtId="6" fontId="22" fillId="0" borderId="40" xfId="2" applyNumberFormat="1" applyFont="1" applyBorder="1" applyAlignment="1">
      <alignment horizontal="center"/>
    </xf>
    <xf numFmtId="0" fontId="22" fillId="0" borderId="32" xfId="2" applyFont="1" applyBorder="1" applyAlignment="1">
      <alignment horizontal="center"/>
    </xf>
    <xf numFmtId="0" fontId="22" fillId="0" borderId="33" xfId="2" applyFont="1" applyBorder="1" applyAlignment="1">
      <alignment horizontal="center"/>
    </xf>
    <xf numFmtId="0" fontId="22" fillId="0" borderId="34" xfId="2" applyFont="1" applyBorder="1" applyAlignment="1">
      <alignment horizontal="center"/>
    </xf>
    <xf numFmtId="169" fontId="22" fillId="0" borderId="32" xfId="2" applyNumberFormat="1" applyFont="1" applyBorder="1" applyAlignment="1">
      <alignment horizontal="center"/>
    </xf>
    <xf numFmtId="169" fontId="22" fillId="0" borderId="33" xfId="2" applyNumberFormat="1" applyFont="1" applyBorder="1" applyAlignment="1">
      <alignment horizontal="center"/>
    </xf>
    <xf numFmtId="169" fontId="22" fillId="0" borderId="34" xfId="2" applyNumberFormat="1" applyFont="1" applyBorder="1" applyAlignment="1">
      <alignment horizontal="center"/>
    </xf>
    <xf numFmtId="0" fontId="22" fillId="0" borderId="25" xfId="2" applyFont="1" applyBorder="1" applyAlignment="1">
      <alignment horizontal="center"/>
    </xf>
    <xf numFmtId="0" fontId="22" fillId="0" borderId="26" xfId="2" applyFont="1" applyBorder="1" applyAlignment="1">
      <alignment horizontal="center"/>
    </xf>
    <xf numFmtId="0" fontId="22" fillId="0" borderId="27" xfId="2" applyFont="1" applyBorder="1" applyAlignment="1">
      <alignment horizontal="center"/>
    </xf>
    <xf numFmtId="169" fontId="22" fillId="0" borderId="28" xfId="2" applyNumberFormat="1" applyFont="1" applyBorder="1" applyAlignment="1">
      <alignment horizontal="center"/>
    </xf>
    <xf numFmtId="169" fontId="22" fillId="0" borderId="11" xfId="2" applyNumberFormat="1" applyFont="1" applyBorder="1" applyAlignment="1">
      <alignment horizontal="center"/>
    </xf>
    <xf numFmtId="169" fontId="22" fillId="0" borderId="29" xfId="2" applyNumberFormat="1" applyFont="1" applyBorder="1" applyAlignment="1">
      <alignment horizontal="center"/>
    </xf>
    <xf numFmtId="6" fontId="22" fillId="0" borderId="30" xfId="2" applyNumberFormat="1" applyFont="1" applyBorder="1" applyAlignment="1">
      <alignment horizontal="center"/>
    </xf>
    <xf numFmtId="0" fontId="22" fillId="0" borderId="10" xfId="2" applyFont="1" applyBorder="1" applyAlignment="1">
      <alignment horizontal="center"/>
    </xf>
    <xf numFmtId="0" fontId="22" fillId="0" borderId="31" xfId="2" applyFont="1" applyBorder="1" applyAlignment="1">
      <alignment horizontal="center"/>
    </xf>
    <xf numFmtId="0" fontId="22" fillId="0" borderId="20" xfId="2" applyFont="1" applyBorder="1" applyAlignment="1">
      <alignment horizontal="center"/>
    </xf>
    <xf numFmtId="0" fontId="22" fillId="0" borderId="19" xfId="2" applyFont="1" applyBorder="1" applyAlignment="1">
      <alignment horizontal="center"/>
    </xf>
    <xf numFmtId="0" fontId="22" fillId="0" borderId="21" xfId="2" applyFont="1" applyBorder="1" applyAlignment="1">
      <alignment horizontal="center"/>
    </xf>
    <xf numFmtId="0" fontId="23" fillId="9" borderId="22" xfId="2" applyFont="1" applyFill="1" applyBorder="1" applyAlignment="1">
      <alignment horizontal="center"/>
    </xf>
    <xf numFmtId="0" fontId="23" fillId="9" borderId="23" xfId="2" applyFont="1" applyFill="1" applyBorder="1" applyAlignment="1">
      <alignment horizontal="center"/>
    </xf>
    <xf numFmtId="0" fontId="23" fillId="9" borderId="24" xfId="2" applyFont="1" applyFill="1" applyBorder="1" applyAlignment="1">
      <alignment horizontal="center"/>
    </xf>
    <xf numFmtId="0" fontId="23" fillId="9" borderId="20" xfId="2" applyFont="1" applyFill="1" applyBorder="1" applyAlignment="1">
      <alignment horizontal="center"/>
    </xf>
    <xf numFmtId="0" fontId="23" fillId="9" borderId="19" xfId="2" applyFont="1" applyFill="1" applyBorder="1" applyAlignment="1">
      <alignment horizontal="center"/>
    </xf>
    <xf numFmtId="0" fontId="23" fillId="9" borderId="21" xfId="2" applyFont="1" applyFill="1" applyBorder="1" applyAlignment="1">
      <alignment horizontal="center"/>
    </xf>
    <xf numFmtId="6" fontId="22" fillId="0" borderId="11" xfId="2" applyNumberFormat="1" applyFont="1" applyBorder="1" applyAlignment="1">
      <alignment horizontal="center"/>
    </xf>
    <xf numFmtId="6" fontId="22" fillId="0" borderId="10" xfId="2" applyNumberFormat="1" applyFont="1" applyBorder="1" applyAlignment="1">
      <alignment horizontal="center"/>
    </xf>
    <xf numFmtId="170" fontId="22" fillId="0" borderId="10" xfId="2" applyNumberFormat="1" applyFont="1" applyBorder="1" applyAlignment="1">
      <alignment horizontal="center"/>
    </xf>
    <xf numFmtId="166" fontId="18" fillId="6" borderId="12" xfId="1" applyNumberFormat="1" applyFont="1" applyFill="1" applyBorder="1" applyAlignment="1">
      <alignment horizontal="right"/>
    </xf>
    <xf numFmtId="166" fontId="18" fillId="6" borderId="11" xfId="1" applyNumberFormat="1" applyFont="1" applyFill="1" applyBorder="1" applyAlignment="1">
      <alignment horizontal="right"/>
    </xf>
    <xf numFmtId="166" fontId="18" fillId="3" borderId="12" xfId="1" applyNumberFormat="1" applyFont="1" applyFill="1" applyBorder="1" applyAlignment="1">
      <alignment horizontal="right"/>
    </xf>
    <xf numFmtId="166" fontId="18" fillId="3" borderId="11" xfId="1" applyNumberFormat="1" applyFont="1" applyFill="1" applyBorder="1" applyAlignment="1">
      <alignment horizontal="right"/>
    </xf>
    <xf numFmtId="166" fontId="18" fillId="2" borderId="12" xfId="1" applyNumberFormat="1" applyFont="1" applyFill="1" applyBorder="1" applyAlignment="1">
      <alignment horizontal="right"/>
    </xf>
    <xf numFmtId="166" fontId="18" fillId="2" borderId="11" xfId="1" applyNumberFormat="1" applyFont="1" applyFill="1" applyBorder="1" applyAlignment="1">
      <alignment horizontal="right"/>
    </xf>
    <xf numFmtId="0" fontId="18" fillId="2" borderId="11" xfId="0" applyFont="1" applyFill="1" applyBorder="1" applyAlignment="1">
      <alignment horizontal="right"/>
    </xf>
    <xf numFmtId="166" fontId="8" fillId="0" borderId="0" xfId="1" applyNumberFormat="1" applyFont="1" applyFill="1" applyBorder="1" applyAlignment="1"/>
    <xf numFmtId="166" fontId="16" fillId="0" borderId="0" xfId="1" applyNumberFormat="1" applyFont="1" applyFill="1" applyBorder="1" applyAlignment="1"/>
    <xf numFmtId="167" fontId="18" fillId="6" borderId="12" xfId="0" applyNumberFormat="1" applyFont="1" applyFill="1" applyBorder="1" applyAlignment="1">
      <alignment horizontal="right"/>
    </xf>
    <xf numFmtId="167" fontId="18" fillId="6" borderId="11" xfId="0" applyNumberFormat="1" applyFont="1" applyFill="1" applyBorder="1"/>
    <xf numFmtId="0" fontId="18" fillId="6" borderId="11" xfId="0" applyFont="1" applyFill="1" applyBorder="1" applyAlignment="1">
      <alignment horizontal="right"/>
    </xf>
    <xf numFmtId="167" fontId="18" fillId="2" borderId="12" xfId="0" applyNumberFormat="1" applyFont="1" applyFill="1" applyBorder="1" applyAlignment="1">
      <alignment horizontal="right"/>
    </xf>
    <xf numFmtId="167" fontId="18" fillId="2" borderId="11" xfId="0" applyNumberFormat="1" applyFont="1" applyFill="1" applyBorder="1"/>
    <xf numFmtId="166" fontId="18" fillId="2" borderId="12" xfId="1" applyNumberFormat="1" applyFont="1" applyFill="1" applyBorder="1" applyAlignment="1">
      <alignment horizontal="center"/>
    </xf>
    <xf numFmtId="166" fontId="18" fillId="2" borderId="11" xfId="1" applyNumberFormat="1" applyFont="1" applyFill="1" applyBorder="1" applyAlignment="1">
      <alignment horizontal="center"/>
    </xf>
    <xf numFmtId="166" fontId="34" fillId="7" borderId="12" xfId="1" applyNumberFormat="1" applyFont="1" applyFill="1" applyBorder="1" applyAlignment="1">
      <alignment horizontal="right"/>
    </xf>
    <xf numFmtId="166" fontId="34" fillId="7" borderId="11" xfId="1" applyNumberFormat="1" applyFont="1" applyFill="1" applyBorder="1" applyAlignment="1">
      <alignment horizontal="right"/>
    </xf>
    <xf numFmtId="166" fontId="18" fillId="3" borderId="12" xfId="1" applyNumberFormat="1" applyFont="1" applyFill="1" applyBorder="1" applyAlignment="1">
      <alignment horizontal="center"/>
    </xf>
    <xf numFmtId="166" fontId="18" fillId="3" borderId="11" xfId="1" applyNumberFormat="1" applyFont="1" applyFill="1" applyBorder="1" applyAlignment="1">
      <alignment horizontal="center"/>
    </xf>
    <xf numFmtId="0" fontId="8" fillId="0" borderId="0" xfId="3" applyFont="1" applyAlignment="1">
      <alignment horizontal="center" vertical="center"/>
    </xf>
    <xf numFmtId="0" fontId="38" fillId="0" borderId="0" xfId="3" applyAlignment="1">
      <alignment vertical="center"/>
    </xf>
    <xf numFmtId="10" fontId="18" fillId="6" borderId="12" xfId="5" applyNumberFormat="1" applyFont="1" applyFill="1" applyBorder="1" applyAlignment="1">
      <alignment horizontal="right"/>
    </xf>
    <xf numFmtId="10" fontId="18" fillId="6" borderId="11" xfId="5" applyNumberFormat="1" applyFont="1" applyFill="1" applyBorder="1" applyAlignment="1">
      <alignment horizontal="right"/>
    </xf>
    <xf numFmtId="166" fontId="18" fillId="8" borderId="12" xfId="4" applyNumberFormat="1" applyFont="1" applyFill="1" applyBorder="1" applyAlignment="1">
      <alignment horizontal="right"/>
    </xf>
    <xf numFmtId="166" fontId="18" fillId="8" borderId="11" xfId="4" applyNumberFormat="1" applyFont="1" applyFill="1" applyBorder="1" applyAlignment="1">
      <alignment horizontal="right"/>
    </xf>
    <xf numFmtId="10" fontId="18" fillId="8" borderId="12" xfId="5" applyNumberFormat="1" applyFont="1" applyFill="1" applyBorder="1" applyAlignment="1">
      <alignment horizontal="right"/>
    </xf>
    <xf numFmtId="10" fontId="18" fillId="8" borderId="11" xfId="5" applyNumberFormat="1" applyFont="1" applyFill="1" applyBorder="1" applyAlignment="1">
      <alignment horizontal="right"/>
    </xf>
    <xf numFmtId="4" fontId="18" fillId="8" borderId="12" xfId="5" applyNumberFormat="1" applyFont="1" applyFill="1" applyBorder="1" applyAlignment="1">
      <alignment horizontal="right"/>
    </xf>
    <xf numFmtId="4" fontId="18" fillId="8" borderId="11" xfId="5" applyNumberFormat="1" applyFont="1" applyFill="1" applyBorder="1" applyAlignment="1">
      <alignment horizontal="right"/>
    </xf>
    <xf numFmtId="166" fontId="18" fillId="6" borderId="12" xfId="4" applyNumberFormat="1" applyFont="1" applyFill="1" applyBorder="1" applyAlignment="1"/>
    <xf numFmtId="166" fontId="18" fillId="6" borderId="11" xfId="4" applyNumberFormat="1" applyFont="1" applyFill="1" applyBorder="1" applyAlignment="1"/>
    <xf numFmtId="166" fontId="18" fillId="6" borderId="12" xfId="4" applyNumberFormat="1" applyFont="1" applyFill="1" applyBorder="1" applyAlignment="1">
      <alignment horizontal="center"/>
    </xf>
    <xf numFmtId="166" fontId="18" fillId="6" borderId="11" xfId="4" applyNumberFormat="1" applyFont="1" applyFill="1" applyBorder="1" applyAlignment="1">
      <alignment horizontal="center"/>
    </xf>
    <xf numFmtId="171" fontId="18" fillId="8" borderId="12" xfId="4" applyNumberFormat="1" applyFont="1" applyFill="1" applyBorder="1" applyAlignment="1">
      <alignment horizontal="right"/>
    </xf>
    <xf numFmtId="171" fontId="18" fillId="8" borderId="11" xfId="4" applyNumberFormat="1" applyFont="1" applyFill="1" applyBorder="1" applyAlignment="1">
      <alignment horizontal="right"/>
    </xf>
  </cellXfs>
  <cellStyles count="6">
    <cellStyle name="Comma" xfId="1" builtinId="3"/>
    <cellStyle name="Comma 2" xfId="4" xr:uid="{BD86FE76-AE23-4D9E-A81C-FB53F4FAC4DC}"/>
    <cellStyle name="Normal" xfId="0" builtinId="0"/>
    <cellStyle name="Normal 2" xfId="3" xr:uid="{BBCF05B2-5382-42AB-94BD-64D61801CB4F}"/>
    <cellStyle name="Normal 2 2" xfId="2" xr:uid="{00000000-0005-0000-0000-000002000000}"/>
    <cellStyle name="Percent 2" xfId="5" xr:uid="{F30CB0A0-B5B3-41CD-891F-6D5F4FB87DFD}"/>
  </cellStyles>
  <dxfs count="0"/>
  <tableStyles count="0" defaultTableStyle="TableStyleMedium9" defaultPivotStyle="PivotStyleLight16"/>
  <colors>
    <mruColors>
      <color rgb="FFFFCC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1419225</xdr:colOff>
      <xdr:row>0</xdr:row>
      <xdr:rowOff>0</xdr:rowOff>
    </xdr:from>
    <xdr:to>
      <xdr:col>15</xdr:col>
      <xdr:colOff>67582</xdr:colOff>
      <xdr:row>0</xdr:row>
      <xdr:rowOff>1208314</xdr:rowOff>
    </xdr:to>
    <xdr:pic>
      <xdr:nvPicPr>
        <xdr:cNvPr id="2061" name="Picture 1" descr="NHSNSSlogo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344025" y="0"/>
          <a:ext cx="117157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375472</xdr:colOff>
      <xdr:row>0</xdr:row>
      <xdr:rowOff>123935</xdr:rowOff>
    </xdr:from>
    <xdr:to>
      <xdr:col>5</xdr:col>
      <xdr:colOff>295275</xdr:colOff>
      <xdr:row>0</xdr:row>
      <xdr:rowOff>619235</xdr:rowOff>
    </xdr:to>
    <xdr:sp macro="" textlink="">
      <xdr:nvSpPr>
        <xdr:cNvPr id="1026" name="Text Box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985072" y="123935"/>
          <a:ext cx="2358203" cy="4953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GB" sz="1800" b="0" i="0" u="none" strike="noStrike" baseline="0">
              <a:solidFill>
                <a:srgbClr val="0070C0"/>
              </a:solidFill>
              <a:latin typeface="HelveticaNeueLTStd-Roman"/>
            </a:rPr>
            <a:t>Contractor Finance</a:t>
          </a:r>
          <a:endParaRPr lang="en-GB" sz="1800" b="0" i="0" u="none" strike="noStrike" baseline="0">
            <a:solidFill>
              <a:srgbClr val="0070C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600" b="0" i="0" u="none" strike="noStrike" baseline="0">
            <a:solidFill>
              <a:srgbClr val="0070C0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7" Type="http://schemas.openxmlformats.org/officeDocument/2006/relationships/printerSettings" Target="../printerSettings/printerSettings14.bin"/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Relationship Id="rId6" Type="http://schemas.openxmlformats.org/officeDocument/2006/relationships/printerSettings" Target="../printerSettings/printerSettings13.bin"/><Relationship Id="rId5" Type="http://schemas.openxmlformats.org/officeDocument/2006/relationships/printerSettings" Target="../printerSettings/printerSettings12.bin"/><Relationship Id="rId4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7" Type="http://schemas.openxmlformats.org/officeDocument/2006/relationships/printerSettings" Target="../printerSettings/printerSettings21.bin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Relationship Id="rId6" Type="http://schemas.openxmlformats.org/officeDocument/2006/relationships/printerSettings" Target="../printerSettings/printerSettings20.bin"/><Relationship Id="rId5" Type="http://schemas.openxmlformats.org/officeDocument/2006/relationships/printerSettings" Target="../printerSettings/printerSettings19.bin"/><Relationship Id="rId4" Type="http://schemas.openxmlformats.org/officeDocument/2006/relationships/printerSettings" Target="../printerSettings/printerSettings1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4.bin"/><Relationship Id="rId7" Type="http://schemas.openxmlformats.org/officeDocument/2006/relationships/printerSettings" Target="../printerSettings/printerSettings28.bin"/><Relationship Id="rId2" Type="http://schemas.openxmlformats.org/officeDocument/2006/relationships/printerSettings" Target="../printerSettings/printerSettings23.bin"/><Relationship Id="rId1" Type="http://schemas.openxmlformats.org/officeDocument/2006/relationships/printerSettings" Target="../printerSettings/printerSettings22.bin"/><Relationship Id="rId6" Type="http://schemas.openxmlformats.org/officeDocument/2006/relationships/printerSettings" Target="../printerSettings/printerSettings27.bin"/><Relationship Id="rId5" Type="http://schemas.openxmlformats.org/officeDocument/2006/relationships/printerSettings" Target="../printerSettings/printerSettings26.bin"/><Relationship Id="rId4" Type="http://schemas.openxmlformats.org/officeDocument/2006/relationships/printerSettings" Target="../printerSettings/printerSettings2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1.bin"/><Relationship Id="rId2" Type="http://schemas.openxmlformats.org/officeDocument/2006/relationships/printerSettings" Target="../printerSettings/printerSettings30.bin"/><Relationship Id="rId1" Type="http://schemas.openxmlformats.org/officeDocument/2006/relationships/printerSettings" Target="../printerSettings/printerSettings29.bin"/><Relationship Id="rId4" Type="http://schemas.openxmlformats.org/officeDocument/2006/relationships/printerSettings" Target="../printerSettings/printerSettings3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74"/>
  <sheetViews>
    <sheetView showRuler="0" zoomScaleNormal="100" workbookViewId="0">
      <pane ySplit="3" topLeftCell="A4" activePane="bottomLeft" state="frozen"/>
      <selection pane="bottomLeft" activeCell="D10" sqref="D10:N11"/>
    </sheetView>
  </sheetViews>
  <sheetFormatPr defaultRowHeight="12.75"/>
  <cols>
    <col min="13" max="13" width="9.140625" customWidth="1"/>
    <col min="14" max="14" width="28.7109375" customWidth="1"/>
  </cols>
  <sheetData>
    <row r="1" spans="1:16" ht="98.25" customHeight="1">
      <c r="A1" s="119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54"/>
      <c r="O1" s="55"/>
      <c r="P1" s="49"/>
    </row>
    <row r="2" spans="1:16" ht="27.75">
      <c r="A2" s="56" t="s">
        <v>271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1"/>
      <c r="N2" s="2"/>
      <c r="O2" s="4"/>
      <c r="P2" s="50"/>
    </row>
    <row r="3" spans="1:16" ht="16.5">
      <c r="A3" s="3"/>
      <c r="B3" s="1"/>
      <c r="C3" s="1"/>
      <c r="D3" s="1"/>
      <c r="E3" s="3"/>
      <c r="F3" s="3"/>
      <c r="G3" s="1"/>
      <c r="H3" s="1"/>
      <c r="I3" s="1"/>
      <c r="J3" s="1"/>
      <c r="K3" s="1"/>
      <c r="L3" s="1"/>
      <c r="M3" s="1"/>
      <c r="N3" s="2"/>
      <c r="O3" s="5"/>
      <c r="P3" s="50"/>
    </row>
    <row r="4" spans="1:16" ht="18">
      <c r="M4" s="7"/>
      <c r="N4" s="8"/>
      <c r="O4" s="9"/>
      <c r="P4" s="50"/>
    </row>
    <row r="5" spans="1:16" ht="18">
      <c r="A5" s="6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9"/>
      <c r="P5" s="50"/>
    </row>
    <row r="6" spans="1:16" ht="18">
      <c r="A6" s="10" t="s">
        <v>144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9"/>
      <c r="P6" s="50"/>
    </row>
    <row r="7" spans="1:16" ht="18">
      <c r="A7" s="7" t="s">
        <v>0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8"/>
      <c r="O7" s="9"/>
      <c r="P7" s="50"/>
    </row>
    <row r="8" spans="1:16" ht="18">
      <c r="A8" s="7" t="s">
        <v>1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8"/>
      <c r="O8" s="9"/>
      <c r="P8" s="50"/>
    </row>
    <row r="9" spans="1:16" ht="18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8"/>
      <c r="O9" s="9" t="s">
        <v>2</v>
      </c>
      <c r="P9" s="50"/>
    </row>
    <row r="10" spans="1:16" ht="18" customHeight="1">
      <c r="A10" s="7" t="s">
        <v>155</v>
      </c>
      <c r="B10" s="7"/>
      <c r="C10" s="7"/>
      <c r="D10" s="178"/>
      <c r="E10" s="179"/>
      <c r="F10" s="179"/>
      <c r="G10" s="179"/>
      <c r="H10" s="179"/>
      <c r="I10" s="179"/>
      <c r="J10" s="179"/>
      <c r="K10" s="179"/>
      <c r="L10" s="179"/>
      <c r="M10" s="179"/>
      <c r="N10" s="180"/>
      <c r="O10" s="9" t="s">
        <v>3</v>
      </c>
      <c r="P10" s="50"/>
    </row>
    <row r="11" spans="1:16" ht="18" customHeight="1">
      <c r="A11" s="7"/>
      <c r="B11" s="7"/>
      <c r="C11" s="7"/>
      <c r="D11" s="181"/>
      <c r="E11" s="182"/>
      <c r="F11" s="182"/>
      <c r="G11" s="182"/>
      <c r="H11" s="182"/>
      <c r="I11" s="182"/>
      <c r="J11" s="182"/>
      <c r="K11" s="182"/>
      <c r="L11" s="182"/>
      <c r="M11" s="182"/>
      <c r="N11" s="183"/>
      <c r="O11" s="9"/>
      <c r="P11" s="50"/>
    </row>
    <row r="12" spans="1:16" ht="18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8"/>
      <c r="O12" s="9"/>
      <c r="P12" s="50"/>
    </row>
    <row r="13" spans="1:16" ht="18" customHeight="1">
      <c r="A13" s="7" t="s">
        <v>145</v>
      </c>
      <c r="B13" s="7"/>
      <c r="C13" s="7"/>
      <c r="D13" s="7"/>
      <c r="E13" s="7"/>
      <c r="F13" s="7"/>
      <c r="G13" s="7"/>
      <c r="H13" s="169"/>
      <c r="I13" s="170"/>
      <c r="J13" s="170"/>
      <c r="K13" s="170"/>
      <c r="L13" s="170"/>
      <c r="M13" s="170"/>
      <c r="N13" s="171"/>
      <c r="O13" s="9" t="s">
        <v>4</v>
      </c>
      <c r="P13" s="50"/>
    </row>
    <row r="14" spans="1:16" ht="18" customHeight="1">
      <c r="A14" s="7"/>
      <c r="B14" s="7"/>
      <c r="C14" s="7"/>
      <c r="D14" s="7"/>
      <c r="E14" s="7"/>
      <c r="F14" s="7"/>
      <c r="G14" s="7"/>
      <c r="H14" s="172"/>
      <c r="I14" s="173"/>
      <c r="J14" s="173"/>
      <c r="K14" s="173"/>
      <c r="L14" s="173"/>
      <c r="M14" s="173"/>
      <c r="N14" s="174"/>
      <c r="O14" s="9"/>
      <c r="P14" s="50"/>
    </row>
    <row r="15" spans="1:16" ht="18">
      <c r="A15" s="7"/>
      <c r="B15" s="7"/>
      <c r="C15" s="7"/>
      <c r="D15" s="7"/>
      <c r="E15" s="7"/>
      <c r="F15" s="7"/>
      <c r="G15" s="7"/>
      <c r="H15" s="11"/>
      <c r="I15" s="11"/>
      <c r="J15" s="11"/>
      <c r="K15" s="11"/>
      <c r="L15" s="11"/>
      <c r="M15" s="11"/>
      <c r="N15" s="11"/>
      <c r="O15" s="9"/>
      <c r="P15" s="50"/>
    </row>
    <row r="16" spans="1:16" ht="18" customHeight="1">
      <c r="A16" s="7" t="s">
        <v>139</v>
      </c>
      <c r="B16" s="7"/>
      <c r="C16" s="7"/>
      <c r="D16" s="7"/>
      <c r="E16" s="169"/>
      <c r="F16" s="170"/>
      <c r="G16" s="171"/>
      <c r="H16" s="9" t="s">
        <v>5</v>
      </c>
      <c r="I16" s="7" t="s">
        <v>146</v>
      </c>
      <c r="J16" s="7"/>
      <c r="K16" s="7"/>
      <c r="L16" s="7"/>
      <c r="M16" s="169"/>
      <c r="N16" s="171"/>
      <c r="O16" s="9" t="s">
        <v>6</v>
      </c>
      <c r="P16" s="50"/>
    </row>
    <row r="17" spans="1:16" ht="18" customHeight="1">
      <c r="A17" s="7"/>
      <c r="B17" s="7"/>
      <c r="C17" s="7"/>
      <c r="D17" s="7"/>
      <c r="E17" s="172"/>
      <c r="F17" s="173"/>
      <c r="G17" s="174"/>
      <c r="H17" s="7"/>
      <c r="I17" s="7"/>
      <c r="J17" s="7"/>
      <c r="K17" s="7"/>
      <c r="L17" s="7"/>
      <c r="M17" s="172"/>
      <c r="N17" s="174"/>
      <c r="O17" s="9"/>
      <c r="P17" s="50"/>
    </row>
    <row r="18" spans="1:16" ht="18" customHeight="1">
      <c r="A18" s="7"/>
      <c r="B18" s="7"/>
      <c r="C18" s="7"/>
      <c r="D18" s="7"/>
      <c r="E18" s="7"/>
      <c r="F18" s="7"/>
      <c r="G18" s="7"/>
      <c r="H18" s="11"/>
      <c r="I18" s="11"/>
      <c r="J18" s="11"/>
      <c r="K18" s="11"/>
      <c r="L18" s="11"/>
      <c r="M18" s="11"/>
      <c r="N18" s="11"/>
      <c r="O18" s="9"/>
      <c r="P18" s="50"/>
    </row>
    <row r="19" spans="1:16" ht="18" customHeight="1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8"/>
      <c r="O19" s="9"/>
      <c r="P19" s="50"/>
    </row>
    <row r="20" spans="1:16" ht="18" customHeight="1">
      <c r="A20" s="7" t="s">
        <v>140</v>
      </c>
      <c r="B20" s="7"/>
      <c r="C20" s="7"/>
      <c r="D20" s="7"/>
      <c r="E20" s="7"/>
      <c r="F20" s="7"/>
      <c r="G20" s="7"/>
      <c r="H20" s="7"/>
      <c r="I20" s="7"/>
      <c r="J20" s="7"/>
      <c r="K20" s="175">
        <v>45747</v>
      </c>
      <c r="L20" s="170"/>
      <c r="M20" s="170"/>
      <c r="N20" s="171"/>
      <c r="O20" s="9" t="s">
        <v>7</v>
      </c>
      <c r="P20" s="50"/>
    </row>
    <row r="21" spans="1:16" ht="18" customHeight="1">
      <c r="A21" s="7" t="s">
        <v>267</v>
      </c>
      <c r="B21" s="7"/>
      <c r="C21" s="7"/>
      <c r="D21" s="7"/>
      <c r="E21" s="7"/>
      <c r="F21" s="7"/>
      <c r="G21" s="7"/>
      <c r="H21" s="7"/>
      <c r="I21" s="7"/>
      <c r="J21" s="7"/>
      <c r="K21" s="172"/>
      <c r="L21" s="173"/>
      <c r="M21" s="173"/>
      <c r="N21" s="174"/>
      <c r="O21" s="9"/>
      <c r="P21" s="50"/>
    </row>
    <row r="22" spans="1:16" ht="18" customHeight="1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12"/>
      <c r="N22" s="8"/>
      <c r="O22" s="9"/>
      <c r="P22" s="50"/>
    </row>
    <row r="23" spans="1:16" ht="18" customHeight="1">
      <c r="A23" s="7" t="s">
        <v>8</v>
      </c>
      <c r="B23" s="7"/>
      <c r="C23" s="7"/>
      <c r="D23" s="7"/>
      <c r="E23" s="7"/>
      <c r="F23" s="7"/>
      <c r="G23" s="7"/>
      <c r="H23" s="7"/>
      <c r="I23" s="7"/>
      <c r="J23" s="7"/>
      <c r="K23" s="175"/>
      <c r="L23" s="170"/>
      <c r="M23" s="170"/>
      <c r="N23" s="171"/>
      <c r="O23" s="9" t="s">
        <v>9</v>
      </c>
      <c r="P23" s="50"/>
    </row>
    <row r="24" spans="1:16" ht="18" customHeight="1">
      <c r="A24" s="7" t="s">
        <v>241</v>
      </c>
      <c r="B24" s="7"/>
      <c r="C24" s="7"/>
      <c r="D24" s="7"/>
      <c r="E24" s="7"/>
      <c r="F24" s="7"/>
      <c r="G24" s="7"/>
      <c r="H24" s="7"/>
      <c r="I24" s="7"/>
      <c r="J24" s="7"/>
      <c r="K24" s="172"/>
      <c r="L24" s="173"/>
      <c r="M24" s="173"/>
      <c r="N24" s="174"/>
      <c r="O24" s="9"/>
      <c r="P24" s="50"/>
    </row>
    <row r="25" spans="1:16" ht="18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12"/>
      <c r="N25" s="8"/>
      <c r="O25" s="9"/>
      <c r="P25" s="50"/>
    </row>
    <row r="26" spans="1:16" ht="18">
      <c r="A26" s="7" t="s">
        <v>147</v>
      </c>
      <c r="B26" s="7"/>
      <c r="C26" s="7"/>
      <c r="D26" s="7"/>
      <c r="E26" s="7"/>
      <c r="F26" s="7"/>
      <c r="G26" s="7"/>
      <c r="H26" s="7"/>
      <c r="I26" s="7"/>
      <c r="J26" s="7"/>
      <c r="K26" s="185" t="s">
        <v>272</v>
      </c>
      <c r="L26" s="186"/>
      <c r="M26" s="186"/>
      <c r="N26" s="187"/>
      <c r="O26" s="9" t="s">
        <v>10</v>
      </c>
      <c r="P26" s="50"/>
    </row>
    <row r="27" spans="1:16" ht="18">
      <c r="A27" s="7" t="s">
        <v>159</v>
      </c>
      <c r="B27" s="7"/>
      <c r="C27" s="7"/>
      <c r="D27" s="7"/>
      <c r="E27" s="7"/>
      <c r="F27" s="7"/>
      <c r="G27" s="7"/>
      <c r="H27" s="7"/>
      <c r="I27" s="7"/>
      <c r="J27" s="7"/>
      <c r="K27" s="188"/>
      <c r="L27" s="189"/>
      <c r="M27" s="189"/>
      <c r="N27" s="190"/>
      <c r="O27" s="9"/>
      <c r="P27" s="50"/>
    </row>
    <row r="28" spans="1:16" ht="18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13"/>
      <c r="O28" s="9"/>
      <c r="P28" s="50"/>
    </row>
    <row r="29" spans="1:16" ht="18">
      <c r="A29" s="7" t="s">
        <v>210</v>
      </c>
      <c r="B29" s="7"/>
      <c r="C29" s="7"/>
      <c r="D29" s="7"/>
      <c r="E29" s="163"/>
      <c r="F29" s="164"/>
      <c r="G29" s="165"/>
      <c r="H29" s="9" t="s">
        <v>11</v>
      </c>
      <c r="I29" s="7" t="s">
        <v>211</v>
      </c>
      <c r="J29" s="7"/>
      <c r="K29" s="11"/>
      <c r="L29" s="64"/>
      <c r="M29" s="64"/>
      <c r="N29" s="195"/>
      <c r="O29" s="9" t="s">
        <v>12</v>
      </c>
      <c r="P29" s="50"/>
    </row>
    <row r="30" spans="1:16" ht="18">
      <c r="A30" s="7" t="s">
        <v>212</v>
      </c>
      <c r="B30" s="7"/>
      <c r="C30" s="7"/>
      <c r="D30" s="7"/>
      <c r="E30" s="166"/>
      <c r="F30" s="167"/>
      <c r="G30" s="168"/>
      <c r="H30" s="7"/>
      <c r="I30" s="7" t="s">
        <v>212</v>
      </c>
      <c r="J30" s="7"/>
      <c r="K30" s="64"/>
      <c r="L30" s="64"/>
      <c r="M30" s="64"/>
      <c r="N30" s="196"/>
      <c r="O30" s="9"/>
      <c r="P30" s="50"/>
    </row>
    <row r="31" spans="1:16" ht="18">
      <c r="A31" s="7"/>
      <c r="B31" s="7"/>
      <c r="C31" s="7"/>
      <c r="D31" s="7"/>
      <c r="E31" s="7"/>
      <c r="F31" s="7"/>
      <c r="G31" s="7"/>
      <c r="H31" s="7"/>
      <c r="I31" s="7"/>
      <c r="J31" s="7"/>
      <c r="K31" s="64"/>
      <c r="L31" s="64"/>
      <c r="M31" s="64"/>
      <c r="N31" s="64"/>
      <c r="O31" s="9"/>
      <c r="P31" s="50"/>
    </row>
    <row r="32" spans="1:16" ht="18">
      <c r="A32" s="7" t="s">
        <v>218</v>
      </c>
      <c r="B32" s="7"/>
      <c r="C32" s="7"/>
      <c r="D32" s="7"/>
      <c r="E32" s="7"/>
      <c r="F32" s="7"/>
      <c r="G32" s="7"/>
      <c r="H32" s="7"/>
      <c r="J32" s="7"/>
      <c r="K32" s="64"/>
      <c r="L32" s="64"/>
      <c r="M32" s="64"/>
      <c r="N32" s="176"/>
      <c r="O32" s="9" t="s">
        <v>214</v>
      </c>
      <c r="P32" s="50"/>
    </row>
    <row r="33" spans="1:16" ht="18">
      <c r="A33" s="7" t="s">
        <v>219</v>
      </c>
      <c r="B33" s="7"/>
      <c r="C33" s="7"/>
      <c r="D33" s="7"/>
      <c r="E33" s="75" t="s">
        <v>234</v>
      </c>
      <c r="F33" s="7"/>
      <c r="G33" s="7"/>
      <c r="H33" s="7"/>
      <c r="I33" s="7"/>
      <c r="J33" s="7"/>
      <c r="K33" s="64"/>
      <c r="L33" s="64"/>
      <c r="M33" s="64"/>
      <c r="N33" s="177"/>
      <c r="O33" s="9"/>
      <c r="P33" s="50"/>
    </row>
    <row r="34" spans="1:16" ht="18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13"/>
      <c r="O34" s="9"/>
      <c r="P34" s="50"/>
    </row>
    <row r="35" spans="1:16" ht="18">
      <c r="A35" s="7" t="s">
        <v>208</v>
      </c>
      <c r="B35" s="7"/>
      <c r="C35" s="7"/>
      <c r="D35" s="7"/>
      <c r="E35" s="163"/>
      <c r="F35" s="164"/>
      <c r="G35" s="165"/>
      <c r="H35" s="9" t="s">
        <v>215</v>
      </c>
      <c r="I35" s="7" t="s">
        <v>207</v>
      </c>
      <c r="J35" s="14"/>
      <c r="K35" s="65"/>
      <c r="L35" s="66"/>
      <c r="M35" s="66"/>
      <c r="N35" s="176"/>
      <c r="O35" s="9" t="s">
        <v>217</v>
      </c>
      <c r="P35" s="50"/>
    </row>
    <row r="36" spans="1:16" ht="18">
      <c r="A36" s="7" t="s">
        <v>209</v>
      </c>
      <c r="B36" s="7"/>
      <c r="C36" s="7"/>
      <c r="D36" s="7"/>
      <c r="E36" s="166"/>
      <c r="F36" s="167"/>
      <c r="G36" s="168"/>
      <c r="I36" s="7" t="s">
        <v>213</v>
      </c>
      <c r="J36" s="7"/>
      <c r="K36" s="66"/>
      <c r="L36" s="66"/>
      <c r="M36" s="66"/>
      <c r="N36" s="177"/>
      <c r="O36" s="9"/>
      <c r="P36" s="50"/>
    </row>
    <row r="37" spans="1:16" ht="18">
      <c r="A37" s="7"/>
      <c r="B37" s="7"/>
      <c r="C37" s="7"/>
      <c r="D37" s="7"/>
      <c r="E37" s="7"/>
      <c r="F37" s="7"/>
      <c r="G37" s="7"/>
      <c r="H37" s="7"/>
      <c r="I37" s="7"/>
      <c r="J37" s="7"/>
      <c r="K37" s="66"/>
      <c r="L37" s="66"/>
      <c r="M37" s="66"/>
      <c r="N37" s="66"/>
      <c r="O37" s="9"/>
      <c r="P37" s="50"/>
    </row>
    <row r="38" spans="1:16" ht="18">
      <c r="A38" s="6" t="s">
        <v>13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8"/>
      <c r="O38" s="9"/>
      <c r="P38" s="50"/>
    </row>
    <row r="39" spans="1:16" ht="18">
      <c r="A39" s="6" t="s">
        <v>14</v>
      </c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8"/>
      <c r="O39" s="9"/>
      <c r="P39" s="50"/>
    </row>
    <row r="40" spans="1:16" ht="18">
      <c r="A40" s="6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8"/>
      <c r="O40" s="9"/>
      <c r="P40" s="50"/>
    </row>
    <row r="41" spans="1:16" ht="18">
      <c r="A41" s="7" t="s">
        <v>160</v>
      </c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8"/>
      <c r="O41" s="9"/>
      <c r="P41" s="50"/>
    </row>
    <row r="42" spans="1:16" ht="18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8"/>
      <c r="O42" s="9"/>
      <c r="P42" s="50"/>
    </row>
    <row r="43" spans="1:16" ht="18">
      <c r="A43" s="15" t="s">
        <v>15</v>
      </c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8"/>
      <c r="O43" s="9"/>
      <c r="P43" s="50"/>
    </row>
    <row r="44" spans="1:16" ht="18">
      <c r="A44" s="15" t="s">
        <v>16</v>
      </c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8"/>
      <c r="O44" s="9"/>
      <c r="P44" s="50"/>
    </row>
    <row r="45" spans="1:16" ht="18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13"/>
      <c r="O45" s="9" t="s">
        <v>17</v>
      </c>
      <c r="P45" s="50"/>
    </row>
    <row r="46" spans="1:16" ht="18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13"/>
      <c r="O46" s="9"/>
      <c r="P46" s="50"/>
    </row>
    <row r="47" spans="1:16" ht="18">
      <c r="A47" s="7" t="s">
        <v>18</v>
      </c>
      <c r="B47" s="7" t="s">
        <v>19</v>
      </c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193"/>
      <c r="O47" s="9">
        <v>1</v>
      </c>
      <c r="P47" s="50"/>
    </row>
    <row r="48" spans="1:16" ht="18">
      <c r="A48" s="7"/>
      <c r="B48" s="7" t="s">
        <v>20</v>
      </c>
      <c r="C48" s="7"/>
      <c r="D48" s="7"/>
      <c r="E48" s="7"/>
      <c r="F48" s="7"/>
      <c r="G48" s="7"/>
      <c r="H48" s="7"/>
      <c r="I48" s="7"/>
      <c r="J48" s="9"/>
      <c r="K48" s="9"/>
      <c r="L48" s="7"/>
      <c r="M48" s="7"/>
      <c r="N48" s="202"/>
      <c r="O48" s="9"/>
      <c r="P48" s="50"/>
    </row>
    <row r="49" spans="1:16" ht="18">
      <c r="A49" s="7"/>
      <c r="B49" s="7" t="s">
        <v>107</v>
      </c>
      <c r="C49" s="7"/>
      <c r="D49" s="7"/>
      <c r="E49" s="7"/>
      <c r="F49" s="7"/>
      <c r="G49" s="7"/>
      <c r="H49" s="7"/>
      <c r="I49" s="7"/>
      <c r="J49" s="9"/>
      <c r="K49" s="9"/>
      <c r="L49" s="7"/>
      <c r="M49" s="7"/>
      <c r="N49" s="38"/>
      <c r="O49" s="9"/>
      <c r="P49" s="50"/>
    </row>
    <row r="50" spans="1:16" ht="18">
      <c r="A50" s="7"/>
      <c r="B50" s="7" t="s">
        <v>21</v>
      </c>
      <c r="C50" s="7"/>
      <c r="D50" s="7"/>
      <c r="E50" s="7"/>
      <c r="F50" s="7"/>
      <c r="G50" s="7"/>
      <c r="H50" s="7"/>
      <c r="I50" s="7"/>
      <c r="J50" s="9"/>
      <c r="K50" s="9"/>
      <c r="L50" s="7"/>
      <c r="M50" s="7"/>
      <c r="N50" s="38"/>
      <c r="O50" s="9"/>
      <c r="P50" s="50"/>
    </row>
    <row r="51" spans="1:16" ht="18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38"/>
      <c r="O51" s="9"/>
      <c r="P51" s="50"/>
    </row>
    <row r="52" spans="1:16" ht="18">
      <c r="A52" s="7" t="s">
        <v>22</v>
      </c>
      <c r="B52" s="7" t="s">
        <v>201</v>
      </c>
      <c r="C52" s="7"/>
      <c r="D52" s="7"/>
      <c r="E52" s="7"/>
      <c r="F52" s="7"/>
      <c r="G52" s="7"/>
      <c r="H52" s="7"/>
      <c r="I52" s="7"/>
      <c r="J52" s="7"/>
      <c r="K52" s="7"/>
      <c r="L52" s="7"/>
      <c r="M52" s="197" t="s">
        <v>23</v>
      </c>
      <c r="N52" s="193"/>
      <c r="O52" s="9">
        <v>2</v>
      </c>
      <c r="P52" s="50"/>
    </row>
    <row r="53" spans="1:16" ht="18">
      <c r="A53" s="7"/>
      <c r="B53" s="7" t="s">
        <v>24</v>
      </c>
      <c r="C53" s="7"/>
      <c r="D53" s="7"/>
      <c r="E53" s="7"/>
      <c r="F53" s="7"/>
      <c r="G53" s="7"/>
      <c r="H53" s="7"/>
      <c r="I53" s="7"/>
      <c r="J53" s="7"/>
      <c r="K53" s="7"/>
      <c r="L53" s="7"/>
      <c r="M53" s="198"/>
      <c r="N53" s="194"/>
      <c r="O53" s="9"/>
      <c r="P53" s="50"/>
    </row>
    <row r="54" spans="1:16" ht="18">
      <c r="A54" s="7"/>
      <c r="B54" s="7" t="s">
        <v>202</v>
      </c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38"/>
      <c r="O54" s="9"/>
      <c r="P54" s="50"/>
    </row>
    <row r="55" spans="1:16" ht="18">
      <c r="A55" s="7"/>
      <c r="B55" s="7" t="s">
        <v>203</v>
      </c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38"/>
      <c r="O55" s="9"/>
      <c r="P55" s="50"/>
    </row>
    <row r="56" spans="1:16" ht="18">
      <c r="A56" s="7"/>
      <c r="B56" s="7" t="s">
        <v>237</v>
      </c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38"/>
      <c r="O56" s="9"/>
      <c r="P56" s="50"/>
    </row>
    <row r="57" spans="1:16" ht="18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11"/>
      <c r="N57" s="39"/>
      <c r="O57" s="9"/>
      <c r="P57" s="50"/>
    </row>
    <row r="58" spans="1:16" ht="18">
      <c r="A58" s="7" t="s">
        <v>25</v>
      </c>
      <c r="B58" s="7" t="s">
        <v>186</v>
      </c>
      <c r="C58" s="7"/>
      <c r="D58" s="7"/>
      <c r="E58" s="7"/>
      <c r="F58" s="7"/>
      <c r="G58" s="7"/>
      <c r="H58" s="7"/>
      <c r="I58" s="7"/>
      <c r="J58" s="7"/>
      <c r="K58" s="7"/>
      <c r="L58" s="7"/>
      <c r="M58" s="197" t="s">
        <v>23</v>
      </c>
      <c r="N58" s="191"/>
      <c r="O58" s="9">
        <v>3</v>
      </c>
      <c r="P58" s="50"/>
    </row>
    <row r="59" spans="1:16" ht="18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198"/>
      <c r="N59" s="192"/>
      <c r="O59" s="9"/>
      <c r="P59" s="50"/>
    </row>
    <row r="60" spans="1:16" ht="18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11"/>
      <c r="N60" s="39"/>
      <c r="O60" s="9"/>
      <c r="P60" s="50"/>
    </row>
    <row r="61" spans="1:16" ht="18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11"/>
      <c r="N61" s="39"/>
      <c r="O61" s="9"/>
      <c r="P61" s="50"/>
    </row>
    <row r="62" spans="1:16" ht="18">
      <c r="A62" s="7" t="s">
        <v>26</v>
      </c>
      <c r="B62" s="7" t="s">
        <v>27</v>
      </c>
      <c r="C62" s="7"/>
      <c r="D62" s="7"/>
      <c r="E62" s="7"/>
      <c r="F62" s="7"/>
      <c r="G62" s="7"/>
      <c r="H62" s="7"/>
      <c r="I62" s="7"/>
      <c r="J62" s="7"/>
      <c r="K62" s="7"/>
      <c r="L62" s="7"/>
      <c r="M62" s="197" t="s">
        <v>23</v>
      </c>
      <c r="N62" s="191"/>
      <c r="O62" s="9">
        <v>4</v>
      </c>
      <c r="P62" s="50"/>
    </row>
    <row r="63" spans="1:16" ht="18">
      <c r="A63" s="7"/>
      <c r="B63" s="7" t="s">
        <v>28</v>
      </c>
      <c r="C63" s="7"/>
      <c r="D63" s="7"/>
      <c r="E63" s="7"/>
      <c r="F63" s="7"/>
      <c r="G63" s="7"/>
      <c r="H63" s="7"/>
      <c r="I63" s="7"/>
      <c r="J63" s="7"/>
      <c r="K63" s="7"/>
      <c r="L63" s="7"/>
      <c r="M63" s="198"/>
      <c r="N63" s="201"/>
      <c r="O63" s="9"/>
      <c r="P63" s="50"/>
    </row>
    <row r="64" spans="1:16" ht="18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9"/>
      <c r="N64" s="39"/>
      <c r="O64" s="9"/>
      <c r="P64" s="50"/>
    </row>
    <row r="65" spans="1:16" ht="18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11"/>
      <c r="M65" s="9"/>
      <c r="N65" s="39"/>
      <c r="O65" s="9"/>
      <c r="P65" s="50"/>
    </row>
    <row r="66" spans="1:16" ht="18">
      <c r="A66" s="7" t="s">
        <v>29</v>
      </c>
      <c r="B66" s="7" t="s">
        <v>168</v>
      </c>
      <c r="C66" s="7"/>
      <c r="D66" s="7"/>
      <c r="E66" s="7"/>
      <c r="F66" s="7"/>
      <c r="G66" s="7"/>
      <c r="H66" s="7"/>
      <c r="I66" s="7"/>
      <c r="J66" s="7"/>
      <c r="K66" s="7"/>
      <c r="L66" s="7"/>
      <c r="M66" s="197" t="s">
        <v>30</v>
      </c>
      <c r="N66" s="191"/>
      <c r="O66" s="9">
        <v>5</v>
      </c>
      <c r="P66" s="50"/>
    </row>
    <row r="67" spans="1:16" ht="18">
      <c r="A67" s="7"/>
      <c r="B67" s="7" t="s">
        <v>31</v>
      </c>
      <c r="C67" s="7"/>
      <c r="D67" s="7"/>
      <c r="E67" s="7"/>
      <c r="F67" s="7"/>
      <c r="G67" s="7"/>
      <c r="H67" s="7"/>
      <c r="I67" s="7"/>
      <c r="J67" s="7"/>
      <c r="K67" s="7"/>
      <c r="L67" s="11"/>
      <c r="M67" s="198"/>
      <c r="N67" s="192"/>
      <c r="O67" s="9"/>
      <c r="P67" s="50"/>
    </row>
    <row r="68" spans="1:16" ht="18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11"/>
      <c r="M68" s="9"/>
      <c r="N68" s="39"/>
      <c r="O68" s="9"/>
      <c r="P68" s="50"/>
    </row>
    <row r="69" spans="1:16" ht="18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11"/>
      <c r="M69" s="9"/>
      <c r="N69" s="39"/>
      <c r="O69" s="9"/>
      <c r="P69" s="50"/>
    </row>
    <row r="70" spans="1:16" ht="18">
      <c r="A70" s="6" t="s">
        <v>124</v>
      </c>
      <c r="B70" s="10"/>
      <c r="C70" s="10"/>
      <c r="D70" s="7"/>
      <c r="E70" s="7"/>
      <c r="F70" s="7"/>
      <c r="G70" s="7"/>
      <c r="H70" s="7"/>
      <c r="I70" s="7"/>
      <c r="J70" s="7"/>
      <c r="K70" s="7"/>
      <c r="L70" s="7"/>
      <c r="M70" s="197" t="s">
        <v>32</v>
      </c>
      <c r="N70" s="199">
        <f>+N47+N52+N58+N62-N66</f>
        <v>0</v>
      </c>
      <c r="O70" s="9">
        <v>6</v>
      </c>
      <c r="P70" s="50"/>
    </row>
    <row r="71" spans="1:16" ht="18">
      <c r="A71" s="6"/>
      <c r="B71" s="10"/>
      <c r="C71" s="10"/>
      <c r="D71" s="7"/>
      <c r="E71" s="7"/>
      <c r="F71" s="7"/>
      <c r="G71" s="7"/>
      <c r="H71" s="7"/>
      <c r="I71" s="7"/>
      <c r="J71" s="7"/>
      <c r="K71" s="7"/>
      <c r="L71" s="7"/>
      <c r="M71" s="198"/>
      <c r="N71" s="200"/>
      <c r="O71" s="9"/>
      <c r="P71" s="50"/>
    </row>
    <row r="72" spans="1:16" ht="18">
      <c r="A72" s="68"/>
      <c r="B72" s="7" t="s">
        <v>157</v>
      </c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50"/>
      <c r="O72" s="50"/>
      <c r="P72" s="50"/>
    </row>
    <row r="74" spans="1:16" ht="18">
      <c r="A74" s="69"/>
      <c r="B74" s="67" t="s">
        <v>158</v>
      </c>
      <c r="N74" s="184" t="s">
        <v>109</v>
      </c>
      <c r="O74" s="184"/>
    </row>
  </sheetData>
  <customSheetViews>
    <customSheetView guid="{AB6A63C1-BDE3-47A3-9B96-496530CE4AA6}" scale="75" showPageBreaks="1" fitToPage="1" showRuler="0">
      <selection activeCell="Q19" sqref="Q19"/>
      <pageMargins left="0.74803149606299213" right="0.74803149606299213" top="0.98425196850393704" bottom="0.98425196850393704" header="0.51181102362204722" footer="0.51181102362204722"/>
      <pageSetup paperSize="9" scale="50" orientation="portrait" r:id="rId1"/>
      <headerFooter alignWithMargins="0">
        <oddFooter>&amp;L&amp;8Practitioner Services is a division of the Common Services Agency,
commonly known as NHS National Services Scotland&amp;CPage 1&amp;RGMSSUP003XLS v12 (xx-2015)</oddFooter>
      </headerFooter>
    </customSheetView>
    <customSheetView guid="{EA1FBEA0-7F2A-4951-9E41-5AAD4704B92C}" scale="75" showPageBreaks="1" fitToPage="1" showRuler="0">
      <selection activeCell="K28" sqref="K28:N29"/>
      <pageMargins left="0.74803149606299213" right="0.74803149606299213" top="0.98425196850393704" bottom="0.98425196850393704" header="0.51181102362204722" footer="0.51181102362204722"/>
      <pageSetup paperSize="9" scale="51" orientation="portrait" r:id="rId2"/>
      <headerFooter alignWithMargins="0">
        <oddFooter>&amp;L&amp;8Practitioner Services is a division of the Common Services Agency,
commonly known as NHS National Services Scotland&amp;CPage 1&amp;RGMSSUP003XLS v12 (xx-2015)</oddFooter>
      </headerFooter>
    </customSheetView>
    <customSheetView guid="{2CA51737-B04D-4549-8843-F34004D6A8C7}" scale="75" fitToPage="1" topLeftCell="A63">
      <selection activeCell="N88" sqref="N88"/>
      <pageMargins left="0.74803149606299213" right="0.74803149606299213" top="0.98425196850393704" bottom="0.98425196850393704" header="0.51181102362204722" footer="0.51181102362204722"/>
      <pageSetup paperSize="9" scale="51" orientation="portrait" r:id="rId3"/>
      <headerFooter alignWithMargins="0">
        <oddFooter>&amp;L&amp;8Practitioner Services is a division of the Common Services Agency,
commonly known as NHS National Services Scotland&amp;CPage 1&amp;RGMSSUP003XLS v8 (09-2013)</oddFooter>
      </headerFooter>
    </customSheetView>
    <customSheetView guid="{8702AA05-D38F-4556-B374-C1DE209BABF6}" scale="75" fitToPage="1" showRuler="0" topLeftCell="A37">
      <selection activeCell="U39" sqref="U39"/>
      <pageMargins left="0.74803149606299213" right="0.74803149606299213" top="0.98425196850393704" bottom="0.98425196850393704" header="0.51181102362204722" footer="0.51181102362204722"/>
      <pageSetup paperSize="9" scale="52" orientation="portrait" r:id="rId4"/>
      <headerFooter alignWithMargins="0">
        <oddFooter>&amp;CPage 1&amp;RPSDSUP003XLS (11-2007)</oddFooter>
      </headerFooter>
    </customSheetView>
    <customSheetView guid="{25BDAE8F-228C-4E11-BEB4-0E39F1F5A079}" scale="75" fitToPage="1" showRuler="0">
      <selection activeCell="K28" sqref="K28:N29"/>
      <pageMargins left="0.74803149606299213" right="0.74803149606299213" top="0.98425196850393704" bottom="0.98425196850393704" header="0.51181102362204722" footer="0.51181102362204722"/>
      <pageSetup paperSize="9" scale="51" orientation="portrait" r:id="rId5"/>
      <headerFooter alignWithMargins="0">
        <oddFooter>&amp;L&amp;8Practitioner Services is a division of the Common Services Agency,
commonly known as NHS National Services Scotland&amp;CPage 1&amp;RGMSSUP003XLS v8 (09-2013)</oddFooter>
      </headerFooter>
    </customSheetView>
    <customSheetView guid="{BDCAAF4D-82A8-4194-B60B-B185F13F6DDD}" scale="75" showPageBreaks="1" fitToPage="1" showRuler="0" topLeftCell="A10">
      <selection activeCell="N37" sqref="N37"/>
      <pageMargins left="0.74803149606299213" right="0.74803149606299213" top="0.98425196850393704" bottom="0.98425196850393704" header="0.51181102362204722" footer="0.51181102362204722"/>
      <pageSetup paperSize="9" scale="51" orientation="portrait" r:id="rId6"/>
      <headerFooter alignWithMargins="0">
        <oddFooter>&amp;L&amp;8Practitioner Services is a division of the Common Services Agency,
commonly known as NHS National Services Scotland&amp;CPage 1&amp;RGMSSUP003XLS v12 (xx-2015)</oddFooter>
      </headerFooter>
    </customSheetView>
  </customSheetViews>
  <mergeCells count="24">
    <mergeCell ref="D10:N11"/>
    <mergeCell ref="N35:N36"/>
    <mergeCell ref="N74:O74"/>
    <mergeCell ref="K26:N27"/>
    <mergeCell ref="N58:N59"/>
    <mergeCell ref="N52:N53"/>
    <mergeCell ref="N29:N30"/>
    <mergeCell ref="M52:M53"/>
    <mergeCell ref="N66:N67"/>
    <mergeCell ref="M70:M71"/>
    <mergeCell ref="N70:N71"/>
    <mergeCell ref="M62:M63"/>
    <mergeCell ref="M66:M67"/>
    <mergeCell ref="N62:N63"/>
    <mergeCell ref="M58:M59"/>
    <mergeCell ref="N47:N48"/>
    <mergeCell ref="E35:G36"/>
    <mergeCell ref="E29:G30"/>
    <mergeCell ref="E16:G17"/>
    <mergeCell ref="H13:N14"/>
    <mergeCell ref="M16:N17"/>
    <mergeCell ref="K20:N21"/>
    <mergeCell ref="K23:N24"/>
    <mergeCell ref="N32:N33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51" orientation="portrait" r:id="rId7"/>
  <headerFooter alignWithMargins="0">
    <oddFooter>&amp;CPage 1&amp;RGM-CF-SF006 v12 (11-2025)</oddFooter>
  </headerFooter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79"/>
  <sheetViews>
    <sheetView showRuler="0" zoomScale="70" zoomScaleNormal="70" zoomScalePageLayoutView="70" workbookViewId="0">
      <pane ySplit="1" topLeftCell="A2" activePane="bottomLeft" state="frozen"/>
      <selection pane="bottomLeft" activeCell="N4" sqref="N4:N5"/>
    </sheetView>
  </sheetViews>
  <sheetFormatPr defaultRowHeight="12.75"/>
  <cols>
    <col min="5" max="5" width="14.7109375" customWidth="1"/>
    <col min="6" max="6" width="4.5703125" customWidth="1"/>
    <col min="14" max="14" width="29.7109375" customWidth="1"/>
  </cols>
  <sheetData>
    <row r="1" spans="1:15" ht="18">
      <c r="A1" s="15" t="s">
        <v>33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8"/>
      <c r="O1" s="9" t="s">
        <v>17</v>
      </c>
    </row>
    <row r="2" spans="1:15" ht="18">
      <c r="A2" s="15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8"/>
      <c r="O2" s="9"/>
    </row>
    <row r="3" spans="1:15" ht="18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9"/>
    </row>
    <row r="4" spans="1:15" ht="18">
      <c r="A4" s="7" t="s">
        <v>34</v>
      </c>
      <c r="B4" s="7" t="s">
        <v>35</v>
      </c>
      <c r="C4" s="7"/>
      <c r="D4" s="7"/>
      <c r="E4" s="7"/>
      <c r="F4" s="7"/>
      <c r="G4" s="7"/>
      <c r="H4" s="7"/>
      <c r="I4" s="7"/>
      <c r="J4" s="7"/>
      <c r="K4" s="7"/>
      <c r="L4" s="7"/>
      <c r="M4" s="9"/>
      <c r="N4" s="191"/>
      <c r="O4" s="9">
        <v>7</v>
      </c>
    </row>
    <row r="5" spans="1:15" ht="18">
      <c r="A5" s="7"/>
      <c r="B5" s="7" t="s">
        <v>36</v>
      </c>
      <c r="C5" s="7"/>
      <c r="D5" s="7"/>
      <c r="E5" s="7"/>
      <c r="F5" s="7"/>
      <c r="G5" s="7"/>
      <c r="H5" s="7"/>
      <c r="I5" s="7"/>
      <c r="J5" s="7"/>
      <c r="K5" s="7"/>
      <c r="L5" s="7"/>
      <c r="M5" s="9"/>
      <c r="N5" s="192"/>
      <c r="O5" s="9"/>
    </row>
    <row r="6" spans="1:15" ht="18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9"/>
      <c r="N6" s="40"/>
      <c r="O6" s="9"/>
    </row>
    <row r="7" spans="1:15" ht="18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9"/>
      <c r="N7" s="40"/>
      <c r="O7" s="9"/>
    </row>
    <row r="8" spans="1:15" ht="18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9"/>
      <c r="N8" s="39"/>
      <c r="O8" s="9"/>
    </row>
    <row r="9" spans="1:15" ht="18">
      <c r="A9" s="7" t="s">
        <v>37</v>
      </c>
      <c r="B9" s="7" t="s">
        <v>38</v>
      </c>
      <c r="C9" s="7"/>
      <c r="D9" s="7"/>
      <c r="E9" s="7"/>
      <c r="F9" s="7"/>
      <c r="G9" s="7"/>
      <c r="H9" s="7"/>
      <c r="I9" s="7"/>
      <c r="J9" s="7"/>
      <c r="K9" s="7"/>
      <c r="L9" s="7"/>
      <c r="M9" s="197" t="s">
        <v>23</v>
      </c>
      <c r="N9" s="191"/>
      <c r="O9" s="9">
        <v>8</v>
      </c>
    </row>
    <row r="10" spans="1:15" ht="18">
      <c r="A10" s="7"/>
      <c r="B10" s="7" t="s">
        <v>36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198"/>
      <c r="N10" s="214"/>
      <c r="O10" s="9"/>
    </row>
    <row r="11" spans="1:15" ht="18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9"/>
      <c r="N11" s="39"/>
      <c r="O11" s="9"/>
    </row>
    <row r="12" spans="1:15" ht="18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9"/>
      <c r="N12" s="39"/>
      <c r="O12" s="9"/>
    </row>
    <row r="13" spans="1:15" ht="18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9"/>
      <c r="N13" s="39"/>
      <c r="O13" s="9"/>
    </row>
    <row r="14" spans="1:15" ht="18">
      <c r="A14" s="7" t="s">
        <v>25</v>
      </c>
      <c r="B14" s="7" t="s">
        <v>39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197" t="s">
        <v>23</v>
      </c>
      <c r="N14" s="193"/>
      <c r="O14" s="9">
        <v>9</v>
      </c>
    </row>
    <row r="15" spans="1:15" ht="18">
      <c r="A15" s="7"/>
      <c r="B15" s="7" t="s">
        <v>36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198"/>
      <c r="N15" s="203"/>
      <c r="O15" s="9"/>
    </row>
    <row r="16" spans="1:15" ht="18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9"/>
      <c r="N16" s="39"/>
      <c r="O16" s="9"/>
    </row>
    <row r="17" spans="1:15" ht="18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9"/>
      <c r="N17" s="39"/>
      <c r="O17" s="9"/>
    </row>
    <row r="18" spans="1:15" ht="18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9"/>
      <c r="N18" s="39"/>
      <c r="O18" s="9"/>
    </row>
    <row r="19" spans="1:15" ht="18">
      <c r="A19" s="7" t="s">
        <v>26</v>
      </c>
      <c r="B19" s="7" t="s">
        <v>40</v>
      </c>
      <c r="C19" s="7"/>
      <c r="D19" s="7"/>
      <c r="E19" s="7"/>
      <c r="F19" s="7"/>
      <c r="G19" s="7"/>
      <c r="H19" s="7"/>
      <c r="I19" s="7"/>
      <c r="J19" s="7"/>
      <c r="K19" s="7"/>
      <c r="L19" s="7"/>
      <c r="M19" s="197" t="s">
        <v>23</v>
      </c>
      <c r="N19" s="193"/>
      <c r="O19" s="9">
        <v>10</v>
      </c>
    </row>
    <row r="20" spans="1:15" ht="18">
      <c r="A20" s="7"/>
      <c r="B20" s="7" t="s">
        <v>36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198"/>
      <c r="N20" s="203"/>
      <c r="O20" s="9"/>
    </row>
    <row r="21" spans="1:15" ht="18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11"/>
      <c r="N21" s="41"/>
      <c r="O21" s="9"/>
    </row>
    <row r="22" spans="1:15" ht="18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11"/>
      <c r="N22" s="41"/>
      <c r="O22" s="9"/>
    </row>
    <row r="23" spans="1:15" ht="18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11"/>
      <c r="N23" s="41"/>
      <c r="O23" s="9"/>
    </row>
    <row r="24" spans="1:15" ht="18">
      <c r="A24" s="7" t="s">
        <v>41</v>
      </c>
      <c r="B24" s="7" t="s">
        <v>169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197" t="s">
        <v>30</v>
      </c>
      <c r="N24" s="193"/>
      <c r="O24" s="9">
        <v>11</v>
      </c>
    </row>
    <row r="25" spans="1:15" ht="18">
      <c r="A25" s="7"/>
      <c r="B25" s="7" t="s">
        <v>31</v>
      </c>
      <c r="C25" s="7"/>
      <c r="D25" s="7"/>
      <c r="E25" s="7"/>
      <c r="F25" s="7"/>
      <c r="G25" s="7"/>
      <c r="H25" s="7"/>
      <c r="I25" s="7"/>
      <c r="J25" s="7"/>
      <c r="K25" s="7"/>
      <c r="L25" s="11"/>
      <c r="M25" s="198"/>
      <c r="N25" s="203"/>
      <c r="O25" s="9"/>
    </row>
    <row r="26" spans="1:15" ht="18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11"/>
      <c r="M26" s="9"/>
      <c r="N26" s="39"/>
      <c r="O26" s="9"/>
    </row>
    <row r="27" spans="1:15" ht="18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11"/>
      <c r="M27" s="9"/>
      <c r="N27" s="39"/>
      <c r="O27" s="9"/>
    </row>
    <row r="28" spans="1:15" ht="18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11"/>
      <c r="M28" s="9"/>
      <c r="N28" s="41"/>
      <c r="O28" s="9"/>
    </row>
    <row r="29" spans="1:15" ht="18">
      <c r="A29" s="6" t="s">
        <v>125</v>
      </c>
      <c r="B29" s="10"/>
      <c r="C29" s="10"/>
      <c r="D29" s="7"/>
      <c r="E29" s="7"/>
      <c r="F29" s="7"/>
      <c r="G29" s="7"/>
      <c r="H29" s="7"/>
      <c r="I29" s="7"/>
      <c r="J29" s="7"/>
      <c r="K29" s="7"/>
      <c r="L29" s="7"/>
      <c r="M29" s="197" t="s">
        <v>32</v>
      </c>
      <c r="N29" s="204">
        <f>+N4+N9+N14+N19-N24</f>
        <v>0</v>
      </c>
      <c r="O29" s="9">
        <v>12</v>
      </c>
    </row>
    <row r="30" spans="1:15" ht="18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11"/>
      <c r="M30" s="198"/>
      <c r="N30" s="205"/>
      <c r="O30" s="9"/>
    </row>
    <row r="31" spans="1:15" ht="18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11"/>
      <c r="M31" s="7"/>
      <c r="N31" s="209"/>
      <c r="O31" s="209"/>
    </row>
    <row r="32" spans="1:15" ht="18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11"/>
      <c r="M32" s="7"/>
      <c r="N32" s="9"/>
      <c r="O32" s="9"/>
    </row>
    <row r="33" spans="1:15" ht="18">
      <c r="A33" s="15" t="s">
        <v>42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11"/>
      <c r="M33" s="7"/>
      <c r="N33" s="8"/>
      <c r="O33" s="9" t="s">
        <v>17</v>
      </c>
    </row>
    <row r="34" spans="1:15" ht="18">
      <c r="A34" s="15"/>
      <c r="B34" s="7"/>
      <c r="C34" s="7"/>
      <c r="D34" s="7"/>
      <c r="E34" s="7"/>
      <c r="F34" s="7"/>
      <c r="G34" s="7"/>
      <c r="H34" s="7"/>
      <c r="I34" s="7"/>
      <c r="J34" s="7"/>
      <c r="K34" s="7"/>
      <c r="L34" s="11"/>
      <c r="M34" s="7"/>
      <c r="N34" s="8"/>
      <c r="O34" s="9"/>
    </row>
    <row r="35" spans="1:15" ht="18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1"/>
      <c r="M35" s="7"/>
      <c r="N35" s="8"/>
      <c r="O35" s="9"/>
    </row>
    <row r="36" spans="1:15" ht="18.75" thickBot="1">
      <c r="A36" s="7" t="s">
        <v>18</v>
      </c>
      <c r="B36" s="10" t="s">
        <v>43</v>
      </c>
      <c r="C36" s="10"/>
      <c r="D36" s="210">
        <f>+N29</f>
        <v>0</v>
      </c>
      <c r="E36" s="211"/>
      <c r="F36" s="17"/>
      <c r="G36" s="10" t="s">
        <v>44</v>
      </c>
      <c r="H36" s="10"/>
      <c r="I36" s="10"/>
      <c r="J36" s="10"/>
      <c r="K36" s="7"/>
      <c r="L36" s="7"/>
      <c r="M36" s="197" t="s">
        <v>32</v>
      </c>
      <c r="N36" s="207" t="e">
        <f>+D36/D37</f>
        <v>#DIV/0!</v>
      </c>
      <c r="O36" s="9">
        <v>13</v>
      </c>
    </row>
    <row r="37" spans="1:15" ht="18">
      <c r="A37" s="7"/>
      <c r="B37" s="7" t="s">
        <v>45</v>
      </c>
      <c r="C37" s="7"/>
      <c r="D37" s="212">
        <f>'Page 1'!N70</f>
        <v>0</v>
      </c>
      <c r="E37" s="213"/>
      <c r="F37" s="17"/>
      <c r="G37" s="7" t="s">
        <v>108</v>
      </c>
      <c r="H37" s="7"/>
      <c r="I37" s="7"/>
      <c r="J37" s="7"/>
      <c r="K37" s="7"/>
      <c r="L37" s="11"/>
      <c r="M37" s="198"/>
      <c r="N37" s="208"/>
      <c r="O37" s="48"/>
    </row>
    <row r="38" spans="1:15" ht="18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11"/>
      <c r="M38" s="7"/>
      <c r="N38" s="8"/>
      <c r="O38" s="9"/>
    </row>
    <row r="39" spans="1:15" ht="18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11"/>
      <c r="M39" s="7"/>
      <c r="N39" s="8"/>
      <c r="O39" s="9"/>
    </row>
    <row r="40" spans="1:15" ht="18">
      <c r="A40" s="15" t="s">
        <v>194</v>
      </c>
      <c r="B40" s="7"/>
      <c r="C40" s="7"/>
      <c r="D40" s="7"/>
      <c r="E40" s="7"/>
      <c r="F40" s="7"/>
      <c r="G40" s="7"/>
      <c r="H40" s="7"/>
      <c r="I40" s="7"/>
      <c r="J40" s="7"/>
      <c r="K40" s="7"/>
      <c r="L40" s="11"/>
      <c r="M40" s="7"/>
      <c r="N40" s="8"/>
      <c r="O40" s="9"/>
    </row>
    <row r="41" spans="1:15" ht="18">
      <c r="A41" s="15"/>
      <c r="B41" s="7"/>
      <c r="C41" s="7"/>
      <c r="D41" s="7"/>
      <c r="E41" s="7"/>
      <c r="F41" s="7"/>
      <c r="G41" s="7"/>
      <c r="H41" s="7"/>
      <c r="I41" s="7"/>
      <c r="J41" s="7"/>
      <c r="K41" s="7"/>
      <c r="L41" s="11"/>
      <c r="M41" s="7"/>
      <c r="N41" s="8"/>
      <c r="O41" s="9"/>
    </row>
    <row r="42" spans="1:15" ht="18">
      <c r="A42" s="15"/>
      <c r="B42" s="7"/>
      <c r="C42" s="7"/>
      <c r="D42" s="7"/>
      <c r="E42" s="7"/>
      <c r="F42" s="7"/>
      <c r="G42" s="7"/>
      <c r="H42" s="7"/>
      <c r="I42" s="7"/>
      <c r="J42" s="7"/>
      <c r="K42" s="7"/>
      <c r="L42" s="11"/>
      <c r="M42" s="7"/>
      <c r="N42" s="8"/>
      <c r="O42" s="9"/>
    </row>
    <row r="43" spans="1:15" ht="18">
      <c r="A43" s="7" t="s">
        <v>34</v>
      </c>
      <c r="B43" s="7" t="s">
        <v>164</v>
      </c>
      <c r="C43" s="7"/>
      <c r="D43" s="7"/>
      <c r="E43" s="7"/>
      <c r="F43" s="7"/>
      <c r="G43" s="7"/>
      <c r="H43" s="7"/>
      <c r="I43" s="7"/>
      <c r="J43" s="7"/>
      <c r="K43" s="7"/>
      <c r="L43" s="11"/>
      <c r="M43" s="9"/>
      <c r="N43" s="193"/>
      <c r="O43" s="9">
        <v>14</v>
      </c>
    </row>
    <row r="44" spans="1:15" ht="18">
      <c r="A44" s="7"/>
      <c r="B44" s="7" t="s">
        <v>165</v>
      </c>
      <c r="C44" s="7"/>
      <c r="D44" s="7"/>
      <c r="E44" s="7"/>
      <c r="F44" s="7"/>
      <c r="G44" s="7"/>
      <c r="H44" s="7"/>
      <c r="I44" s="7"/>
      <c r="J44" s="7"/>
      <c r="K44" s="7"/>
      <c r="L44" s="11"/>
      <c r="M44" s="9"/>
      <c r="N44" s="202"/>
      <c r="O44" s="9"/>
    </row>
    <row r="45" spans="1:15" ht="18">
      <c r="A45" s="7"/>
      <c r="B45" s="7" t="s">
        <v>166</v>
      </c>
      <c r="C45" s="7"/>
      <c r="D45" s="7"/>
      <c r="E45" s="7"/>
      <c r="F45" s="7"/>
      <c r="G45" s="7"/>
      <c r="H45" s="7"/>
      <c r="I45" s="7"/>
      <c r="J45" s="7"/>
      <c r="K45" s="7"/>
      <c r="L45" s="11"/>
      <c r="M45" s="9"/>
      <c r="N45" s="40"/>
      <c r="O45" s="9"/>
    </row>
    <row r="46" spans="1:15" ht="18">
      <c r="A46" s="7"/>
      <c r="B46" s="7" t="s">
        <v>163</v>
      </c>
      <c r="C46" s="7"/>
      <c r="D46" s="7"/>
      <c r="E46" s="7"/>
      <c r="F46" s="7"/>
      <c r="G46" s="7"/>
      <c r="H46" s="7"/>
      <c r="I46" s="7"/>
      <c r="J46" s="7"/>
      <c r="K46" s="7"/>
      <c r="L46" s="11"/>
      <c r="M46" s="9"/>
      <c r="N46" s="40"/>
      <c r="O46" s="9"/>
    </row>
    <row r="47" spans="1:15" ht="18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11"/>
      <c r="M47" s="9"/>
      <c r="N47" s="40"/>
      <c r="O47" s="9"/>
    </row>
    <row r="48" spans="1:15" ht="18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11"/>
      <c r="M48" s="9"/>
      <c r="N48" s="39"/>
      <c r="O48" s="9"/>
    </row>
    <row r="49" spans="1:15" ht="18">
      <c r="A49" s="7" t="s">
        <v>37</v>
      </c>
      <c r="B49" s="7" t="s">
        <v>204</v>
      </c>
      <c r="C49" s="7"/>
      <c r="D49" s="7"/>
      <c r="E49" s="7"/>
      <c r="F49" s="7"/>
      <c r="G49" s="7"/>
      <c r="H49" s="7"/>
      <c r="I49" s="7"/>
      <c r="J49" s="7"/>
      <c r="K49" s="7"/>
      <c r="L49" s="7"/>
      <c r="M49" s="197" t="s">
        <v>23</v>
      </c>
      <c r="N49" s="193"/>
      <c r="O49" s="9">
        <v>15</v>
      </c>
    </row>
    <row r="50" spans="1:15" ht="18">
      <c r="A50" s="7"/>
      <c r="B50" s="7" t="s">
        <v>24</v>
      </c>
      <c r="C50" s="7"/>
      <c r="D50" s="7"/>
      <c r="E50" s="7"/>
      <c r="F50" s="7"/>
      <c r="G50" s="7"/>
      <c r="H50" s="7"/>
      <c r="I50" s="7"/>
      <c r="J50" s="7"/>
      <c r="K50" s="7"/>
      <c r="L50" s="7"/>
      <c r="M50" s="198"/>
      <c r="N50" s="203"/>
      <c r="O50" s="9"/>
    </row>
    <row r="51" spans="1:15" ht="18">
      <c r="A51" s="7"/>
      <c r="B51" s="7" t="s">
        <v>205</v>
      </c>
      <c r="C51" s="7"/>
      <c r="D51" s="7"/>
      <c r="E51" s="7"/>
      <c r="F51" s="7"/>
      <c r="G51" s="7"/>
      <c r="H51" s="7"/>
      <c r="I51" s="7"/>
      <c r="J51" s="7"/>
      <c r="K51" s="7"/>
      <c r="L51" s="7"/>
      <c r="M51" s="9"/>
      <c r="N51" s="39"/>
      <c r="O51" s="9"/>
    </row>
    <row r="52" spans="1:15" ht="18">
      <c r="A52" s="7"/>
      <c r="B52" s="7" t="s">
        <v>206</v>
      </c>
      <c r="C52" s="7"/>
      <c r="D52" s="7"/>
      <c r="E52" s="7"/>
      <c r="F52" s="7"/>
      <c r="G52" s="7"/>
      <c r="H52" s="7"/>
      <c r="I52" s="7"/>
      <c r="J52" s="7"/>
      <c r="K52" s="7"/>
      <c r="L52" s="7"/>
      <c r="M52" s="9"/>
      <c r="N52" s="39"/>
      <c r="O52" s="9"/>
    </row>
    <row r="53" spans="1:15" ht="18">
      <c r="A53" s="7"/>
      <c r="B53" s="7" t="s">
        <v>238</v>
      </c>
      <c r="C53" s="7"/>
      <c r="D53" s="7"/>
      <c r="E53" s="7"/>
      <c r="F53" s="7"/>
      <c r="G53" s="7"/>
      <c r="H53" s="7"/>
      <c r="I53" s="7"/>
      <c r="J53" s="7"/>
      <c r="K53" s="7"/>
      <c r="L53" s="7"/>
      <c r="M53" s="9"/>
      <c r="N53" s="39"/>
      <c r="O53" s="9"/>
    </row>
    <row r="54" spans="1:15" ht="18">
      <c r="A54" s="7"/>
      <c r="B54" s="7" t="s">
        <v>239</v>
      </c>
      <c r="C54" s="7"/>
      <c r="D54" s="7"/>
      <c r="E54" s="7"/>
      <c r="F54" s="7"/>
      <c r="G54" s="7"/>
      <c r="H54" s="7"/>
      <c r="I54" s="7"/>
      <c r="J54" s="7"/>
      <c r="K54" s="7"/>
      <c r="L54" s="7"/>
      <c r="M54" s="9"/>
      <c r="N54" s="39"/>
      <c r="O54" s="9"/>
    </row>
    <row r="55" spans="1:15" ht="18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11"/>
      <c r="M55" s="9"/>
      <c r="N55" s="39"/>
      <c r="O55" s="9"/>
    </row>
    <row r="56" spans="1:15" ht="18">
      <c r="A56" s="7" t="s">
        <v>25</v>
      </c>
      <c r="B56" s="7" t="s">
        <v>46</v>
      </c>
      <c r="C56" s="7"/>
      <c r="D56" s="7"/>
      <c r="E56" s="7"/>
      <c r="F56" s="7"/>
      <c r="G56" s="7"/>
      <c r="H56" s="7"/>
      <c r="I56" s="7"/>
      <c r="J56" s="7"/>
      <c r="K56" s="7"/>
      <c r="L56" s="11"/>
      <c r="M56" s="197" t="s">
        <v>23</v>
      </c>
      <c r="N56" s="193"/>
      <c r="O56" s="9">
        <v>16</v>
      </c>
    </row>
    <row r="57" spans="1:15" ht="18">
      <c r="A57" s="7"/>
      <c r="B57" s="7" t="s">
        <v>170</v>
      </c>
      <c r="C57" s="7"/>
      <c r="D57" s="7"/>
      <c r="E57" s="7"/>
      <c r="F57" s="7"/>
      <c r="G57" s="7"/>
      <c r="H57" s="7"/>
      <c r="I57" s="7"/>
      <c r="J57" s="7"/>
      <c r="K57" s="7"/>
      <c r="L57" s="11"/>
      <c r="M57" s="198"/>
      <c r="N57" s="203"/>
      <c r="O57" s="9"/>
    </row>
    <row r="58" spans="1:15" ht="18">
      <c r="A58" s="7"/>
      <c r="B58" s="7" t="s">
        <v>47</v>
      </c>
      <c r="C58" s="7"/>
      <c r="D58" s="7"/>
      <c r="E58" s="7"/>
      <c r="F58" s="7"/>
      <c r="G58" s="7"/>
      <c r="H58" s="7"/>
      <c r="I58" s="7"/>
      <c r="J58" s="7"/>
      <c r="K58" s="7"/>
      <c r="L58" s="11"/>
      <c r="M58" s="9"/>
      <c r="N58" s="39"/>
      <c r="O58" s="9"/>
    </row>
    <row r="59" spans="1:15" ht="18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11"/>
      <c r="M59" s="9"/>
      <c r="N59" s="39"/>
      <c r="O59" s="9"/>
    </row>
    <row r="60" spans="1:15" ht="18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11"/>
      <c r="M60" s="9"/>
      <c r="N60" s="39"/>
      <c r="O60" s="9"/>
    </row>
    <row r="61" spans="1:15" ht="18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11"/>
      <c r="M61" s="9"/>
      <c r="N61" s="39"/>
      <c r="O61" s="9"/>
    </row>
    <row r="62" spans="1:15" ht="18">
      <c r="A62" s="7" t="s">
        <v>26</v>
      </c>
      <c r="B62" s="7" t="s">
        <v>48</v>
      </c>
      <c r="C62" s="7"/>
      <c r="D62" s="7"/>
      <c r="E62" s="7"/>
      <c r="F62" s="7"/>
      <c r="G62" s="7"/>
      <c r="H62" s="7"/>
      <c r="I62" s="7"/>
      <c r="J62" s="7"/>
      <c r="K62" s="7"/>
      <c r="L62" s="7"/>
      <c r="M62" s="197" t="s">
        <v>23</v>
      </c>
      <c r="N62" s="193"/>
      <c r="O62" s="9">
        <v>17</v>
      </c>
    </row>
    <row r="63" spans="1:15" ht="18">
      <c r="A63" s="7"/>
      <c r="B63" s="7" t="s">
        <v>49</v>
      </c>
      <c r="C63" s="7"/>
      <c r="D63" s="7"/>
      <c r="E63" s="7"/>
      <c r="F63" s="7"/>
      <c r="G63" s="7"/>
      <c r="H63" s="7"/>
      <c r="I63" s="7"/>
      <c r="J63" s="7"/>
      <c r="K63" s="7"/>
      <c r="L63" s="7"/>
      <c r="M63" s="198"/>
      <c r="N63" s="203"/>
      <c r="O63" s="9"/>
    </row>
    <row r="64" spans="1:15" ht="18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9"/>
      <c r="N64" s="39"/>
      <c r="O64" s="9"/>
    </row>
    <row r="65" spans="1:15" ht="18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9"/>
      <c r="N65" s="39"/>
      <c r="O65" s="9"/>
    </row>
    <row r="66" spans="1:15" ht="18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9"/>
      <c r="N66" s="39"/>
      <c r="O66" s="9"/>
    </row>
    <row r="67" spans="1:15" ht="18">
      <c r="A67" s="7" t="s">
        <v>41</v>
      </c>
      <c r="B67" s="7" t="s">
        <v>50</v>
      </c>
      <c r="C67" s="7"/>
      <c r="D67" s="7"/>
      <c r="E67" s="7"/>
      <c r="F67" s="7"/>
      <c r="G67" s="7"/>
      <c r="H67" s="7"/>
      <c r="I67" s="7"/>
      <c r="J67" s="7"/>
      <c r="K67" s="7"/>
      <c r="L67" s="7"/>
      <c r="M67" s="197" t="s">
        <v>23</v>
      </c>
      <c r="N67" s="193"/>
      <c r="O67" s="9">
        <v>18</v>
      </c>
    </row>
    <row r="68" spans="1:15" ht="18">
      <c r="A68" s="7"/>
      <c r="B68" s="7" t="s">
        <v>121</v>
      </c>
      <c r="C68" s="7"/>
      <c r="D68" s="7"/>
      <c r="E68" s="7"/>
      <c r="F68" s="7"/>
      <c r="G68" s="7"/>
      <c r="H68" s="7"/>
      <c r="I68" s="7"/>
      <c r="J68" s="7"/>
      <c r="K68" s="7"/>
      <c r="L68" s="7"/>
      <c r="M68" s="198"/>
      <c r="N68" s="203"/>
      <c r="O68" s="9"/>
    </row>
    <row r="69" spans="1:15" ht="18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9"/>
      <c r="N69" s="58"/>
      <c r="O69" s="9"/>
    </row>
    <row r="70" spans="1:15" ht="18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9"/>
      <c r="N70" s="58"/>
      <c r="O70" s="9"/>
    </row>
    <row r="71" spans="1:15" ht="18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9"/>
      <c r="N71" s="58"/>
      <c r="O71" s="9"/>
    </row>
    <row r="72" spans="1:15" ht="18">
      <c r="A72" s="7" t="s">
        <v>110</v>
      </c>
      <c r="B72" s="7" t="s">
        <v>111</v>
      </c>
      <c r="C72" s="7"/>
      <c r="D72" s="7"/>
      <c r="E72" s="7"/>
      <c r="F72" s="7"/>
      <c r="G72" s="7"/>
      <c r="H72" s="7"/>
      <c r="I72" s="7"/>
      <c r="J72" s="7"/>
      <c r="K72" s="7"/>
      <c r="L72" s="7"/>
      <c r="M72" s="197" t="s">
        <v>23</v>
      </c>
      <c r="N72" s="193"/>
      <c r="O72" s="9">
        <v>19</v>
      </c>
    </row>
    <row r="73" spans="1:15" ht="18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198"/>
      <c r="N73" s="206"/>
      <c r="O73" s="9"/>
    </row>
    <row r="74" spans="1:15" ht="18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9"/>
      <c r="N74" s="39"/>
      <c r="O74" s="9"/>
    </row>
    <row r="75" spans="1:15" ht="18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9"/>
      <c r="N75" s="39"/>
      <c r="O75" s="9"/>
    </row>
    <row r="76" spans="1:15" ht="18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9"/>
      <c r="N76" s="39"/>
      <c r="O76" s="9"/>
    </row>
    <row r="77" spans="1:15" ht="18">
      <c r="A77" s="6" t="s">
        <v>126</v>
      </c>
      <c r="B77" s="10"/>
      <c r="C77" s="10"/>
      <c r="D77" s="7"/>
      <c r="E77" s="7"/>
      <c r="F77" s="7"/>
      <c r="G77" s="7"/>
      <c r="H77" s="7"/>
      <c r="I77" s="7"/>
      <c r="J77" s="7"/>
      <c r="K77" s="7"/>
      <c r="L77" s="7"/>
      <c r="M77" s="197" t="s">
        <v>32</v>
      </c>
      <c r="N77" s="204">
        <f>+N43+N49+N56+N62+N67+N72</f>
        <v>0</v>
      </c>
      <c r="O77" s="9">
        <v>20</v>
      </c>
    </row>
    <row r="78" spans="1:15" ht="18">
      <c r="A78" s="6"/>
      <c r="B78" s="10"/>
      <c r="C78" s="10"/>
      <c r="D78" s="7"/>
      <c r="E78" s="7"/>
      <c r="F78" s="7"/>
      <c r="G78" s="7"/>
      <c r="H78" s="7"/>
      <c r="I78" s="7"/>
      <c r="J78" s="7"/>
      <c r="K78" s="7"/>
      <c r="L78" s="7"/>
      <c r="M78" s="198"/>
      <c r="N78" s="205"/>
      <c r="O78" s="9"/>
    </row>
    <row r="79" spans="1:15" ht="18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184" t="s">
        <v>112</v>
      </c>
      <c r="O79" s="184"/>
    </row>
  </sheetData>
  <customSheetViews>
    <customSheetView guid="{AB6A63C1-BDE3-47A3-9B96-496530CE4AA6}" scale="70" fitToPage="1" showRuler="0" topLeftCell="A23">
      <selection activeCell="J68" sqref="J68"/>
      <pageMargins left="0.74803149606299213" right="0.74803149606299213" top="0.98425196850393704" bottom="0.98425196850393704" header="0.51181102362204722" footer="0.51181102362204722"/>
      <pageSetup paperSize="9" scale="49" orientation="portrait" r:id="rId1"/>
      <headerFooter alignWithMargins="0">
        <oddFooter>&amp;L&amp;8Practitioner Services is a division of the Common Services Agency,
commonly known as NHS National Services Scotland&amp;CPage 2&amp;RGMSSUP003XLS v12 (xx-2015)</oddFooter>
      </headerFooter>
    </customSheetView>
    <customSheetView guid="{EA1FBEA0-7F2A-4951-9E41-5AAD4704B92C}" showPageBreaks="1" fitToPage="1" showRuler="0" topLeftCell="A18">
      <selection activeCell="K49" sqref="K49"/>
      <pageMargins left="0.74803149606299213" right="0.74803149606299213" top="0.98425196850393704" bottom="0.98425196850393704" header="0.51181102362204722" footer="0.51181102362204722"/>
      <pageSetup paperSize="9" scale="49" orientation="portrait" r:id="rId2"/>
      <headerFooter alignWithMargins="0">
        <oddFooter>&amp;L&amp;8Practitioner Services is a division of the Common Services Agency,
commonly known as NHS National Services Scotland&amp;CPage 2&amp;RGMSSUP003XLS v12 (xx-2015)</oddFooter>
      </headerFooter>
    </customSheetView>
    <customSheetView guid="{2CA51737-B04D-4549-8843-F34004D6A8C7}" fitToPage="1" topLeftCell="A71">
      <selection activeCell="K49" sqref="K49"/>
      <pageMargins left="0.74803149606299213" right="0.74803149606299213" top="0.98425196850393704" bottom="0.98425196850393704" header="0.51181102362204722" footer="0.51181102362204722"/>
      <pageSetup paperSize="9" scale="48" orientation="portrait" r:id="rId3"/>
      <headerFooter alignWithMargins="0">
        <oddFooter>&amp;L&amp;8Practitioner Services is a division of the Common Services Agency,
commonly known as NHS National Services Scotland&amp;CPage 2&amp;RGMSSUP003XLS v8 (09-2013)</oddFooter>
      </headerFooter>
    </customSheetView>
    <customSheetView guid="{8702AA05-D38F-4556-B374-C1DE209BABF6}" fitToPage="1" showRuler="0" topLeftCell="A50">
      <selection activeCell="C66" sqref="C66"/>
      <pageMargins left="0.74803149606299213" right="0.74803149606299213" top="0.98425196850393704" bottom="0.98425196850393704" header="0.51181102362204722" footer="0.51181102362204722"/>
      <pageSetup paperSize="9" scale="49" orientation="portrait" r:id="rId4"/>
      <headerFooter alignWithMargins="0">
        <oddFooter>&amp;CPage 2&amp;RPSDSUP003XLS (11-2007)</oddFooter>
      </headerFooter>
    </customSheetView>
    <customSheetView guid="{25BDAE8F-228C-4E11-BEB4-0E39F1F5A079}" fitToPage="1" showRuler="0">
      <selection activeCell="K49" sqref="K49"/>
      <pageMargins left="0.74803149606299213" right="0.74803149606299213" top="0.98425196850393704" bottom="0.98425196850393704" header="0.51181102362204722" footer="0.51181102362204722"/>
      <pageSetup paperSize="9" scale="48" orientation="portrait" r:id="rId5"/>
      <headerFooter alignWithMargins="0">
        <oddFooter>&amp;L&amp;8Practitioner Services is a division of the Common Services Agency,
commonly known as NHS National Services Scotland&amp;CPage 2&amp;RGMSSUP003XLS v7 (10-2012)</oddFooter>
      </headerFooter>
    </customSheetView>
    <customSheetView guid="{BDCAAF4D-82A8-4194-B60B-B185F13F6DDD}" scale="70" fitToPage="1" showRuler="0" topLeftCell="A23">
      <selection activeCell="J68" sqref="J68"/>
      <pageMargins left="0.74803149606299213" right="0.74803149606299213" top="0.98425196850393704" bottom="0.98425196850393704" header="0.51181102362204722" footer="0.51181102362204722"/>
      <pageSetup paperSize="9" scale="49" orientation="portrait" r:id="rId6"/>
      <headerFooter alignWithMargins="0">
        <oddFooter>&amp;L&amp;8Practitioner Services is a division of the Common Services Agency,
commonly known as NHS National Services Scotland&amp;CPage 2&amp;RGMSSUP003XLS v12 (xx-2015)</oddFooter>
      </headerFooter>
    </customSheetView>
  </customSheetViews>
  <mergeCells count="30">
    <mergeCell ref="M9:M10"/>
    <mergeCell ref="M49:M50"/>
    <mergeCell ref="M56:M57"/>
    <mergeCell ref="M62:M63"/>
    <mergeCell ref="M29:M30"/>
    <mergeCell ref="M24:M25"/>
    <mergeCell ref="N4:N5"/>
    <mergeCell ref="N9:N10"/>
    <mergeCell ref="N14:N15"/>
    <mergeCell ref="N19:N20"/>
    <mergeCell ref="N24:N25"/>
    <mergeCell ref="D36:E36"/>
    <mergeCell ref="D37:E37"/>
    <mergeCell ref="M36:M37"/>
    <mergeCell ref="M14:M15"/>
    <mergeCell ref="M72:M73"/>
    <mergeCell ref="M67:M68"/>
    <mergeCell ref="M77:M78"/>
    <mergeCell ref="M19:M20"/>
    <mergeCell ref="N79:O79"/>
    <mergeCell ref="N49:N50"/>
    <mergeCell ref="N56:N57"/>
    <mergeCell ref="N62:N63"/>
    <mergeCell ref="N67:N68"/>
    <mergeCell ref="N77:N78"/>
    <mergeCell ref="N72:N73"/>
    <mergeCell ref="N36:N37"/>
    <mergeCell ref="N43:N44"/>
    <mergeCell ref="N31:O31"/>
    <mergeCell ref="N29:N30"/>
  </mergeCells>
  <phoneticPr fontId="0" type="noConversion"/>
  <pageMargins left="0.74803149606299213" right="0.74803149606299213" top="0.98425196850393704" bottom="0.78740157480314965" header="0.11811023622047245" footer="0.31496062992125984"/>
  <pageSetup paperSize="9" scale="51" orientation="portrait" r:id="rId7"/>
  <headerFooter alignWithMargins="0">
    <oddFooter>&amp;CPage 2&amp;RGM-CF-SF006 v12 (11-2025)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83"/>
  <sheetViews>
    <sheetView showRuler="0" zoomScale="70" zoomScaleNormal="70" workbookViewId="0">
      <pane ySplit="1" topLeftCell="A2" activePane="bottomLeft" state="frozen"/>
      <selection pane="bottomLeft" activeCell="N4" sqref="N4:N5"/>
    </sheetView>
  </sheetViews>
  <sheetFormatPr defaultRowHeight="12.75"/>
  <cols>
    <col min="6" max="6" width="11.85546875" customWidth="1"/>
    <col min="7" max="7" width="13.42578125" customWidth="1"/>
    <col min="14" max="14" width="29.7109375" customWidth="1"/>
  </cols>
  <sheetData>
    <row r="1" spans="1:16" ht="18">
      <c r="A1" s="15" t="s">
        <v>51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9"/>
      <c r="O1" s="9" t="s">
        <v>17</v>
      </c>
      <c r="P1" s="7"/>
    </row>
    <row r="2" spans="1:16" ht="18">
      <c r="A2" s="15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9"/>
      <c r="N2" s="13"/>
      <c r="O2" s="18"/>
      <c r="P2" s="7"/>
    </row>
    <row r="3" spans="1:16" ht="18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9"/>
      <c r="N3" s="13"/>
      <c r="O3" s="9"/>
      <c r="P3" s="7"/>
    </row>
    <row r="4" spans="1:16" ht="18">
      <c r="A4" s="7" t="s">
        <v>52</v>
      </c>
      <c r="B4" s="7"/>
      <c r="C4" s="7"/>
      <c r="D4" s="7"/>
      <c r="E4" s="7"/>
      <c r="F4" s="7"/>
      <c r="G4" s="7"/>
      <c r="H4" s="6" t="s">
        <v>53</v>
      </c>
      <c r="I4" s="6"/>
      <c r="J4" s="7"/>
      <c r="K4" s="7"/>
      <c r="L4" s="7"/>
      <c r="M4" s="9"/>
      <c r="N4" s="204">
        <f>'Page 1'!N47-'Page 2'!N43</f>
        <v>0</v>
      </c>
      <c r="O4" s="9">
        <v>21</v>
      </c>
      <c r="P4" s="7"/>
    </row>
    <row r="5" spans="1:16" ht="18">
      <c r="A5" s="7"/>
      <c r="B5" s="7"/>
      <c r="C5" s="7"/>
      <c r="D5" s="7"/>
      <c r="E5" s="7"/>
      <c r="F5" s="7"/>
      <c r="G5" s="7"/>
      <c r="H5" s="6"/>
      <c r="I5" s="6"/>
      <c r="J5" s="7"/>
      <c r="K5" s="7"/>
      <c r="L5" s="7"/>
      <c r="M5" s="9"/>
      <c r="N5" s="229"/>
      <c r="O5" s="9"/>
      <c r="P5" s="7"/>
    </row>
    <row r="6" spans="1:16" ht="18">
      <c r="A6" s="7"/>
      <c r="B6" s="7"/>
      <c r="C6" s="7"/>
      <c r="D6" s="7"/>
      <c r="E6" s="7"/>
      <c r="F6" s="7"/>
      <c r="G6" s="7"/>
      <c r="H6" s="6"/>
      <c r="I6" s="6"/>
      <c r="J6" s="7"/>
      <c r="K6" s="7"/>
      <c r="L6" s="7"/>
      <c r="M6" s="9"/>
      <c r="N6" s="41"/>
      <c r="O6" s="9"/>
      <c r="P6" s="7"/>
    </row>
    <row r="7" spans="1:16" ht="18">
      <c r="A7" s="7" t="s">
        <v>54</v>
      </c>
      <c r="B7" s="7"/>
      <c r="C7" s="7"/>
      <c r="D7" s="7"/>
      <c r="E7" s="7"/>
      <c r="F7" s="7"/>
      <c r="G7" s="7"/>
      <c r="H7" s="6" t="s">
        <v>55</v>
      </c>
      <c r="I7" s="6"/>
      <c r="J7" s="7"/>
      <c r="K7" s="7"/>
      <c r="L7" s="7"/>
      <c r="M7" s="197" t="s">
        <v>23</v>
      </c>
      <c r="N7" s="204">
        <f>'Page 1'!N52-'Page 2'!N49</f>
        <v>0</v>
      </c>
      <c r="O7" s="9">
        <v>22</v>
      </c>
      <c r="P7" s="7"/>
    </row>
    <row r="8" spans="1:16" ht="18">
      <c r="A8" s="7"/>
      <c r="B8" s="7"/>
      <c r="C8" s="7"/>
      <c r="D8" s="7"/>
      <c r="E8" s="7"/>
      <c r="F8" s="7"/>
      <c r="G8" s="7"/>
      <c r="H8" s="6"/>
      <c r="I8" s="6"/>
      <c r="J8" s="7"/>
      <c r="K8" s="7"/>
      <c r="L8" s="7"/>
      <c r="M8" s="198"/>
      <c r="N8" s="205"/>
      <c r="O8" s="9"/>
      <c r="P8" s="7"/>
    </row>
    <row r="9" spans="1:16" ht="18">
      <c r="A9" s="7"/>
      <c r="B9" s="7"/>
      <c r="C9" s="7"/>
      <c r="D9" s="7"/>
      <c r="E9" s="7"/>
      <c r="F9" s="7"/>
      <c r="G9" s="7"/>
      <c r="H9" s="6"/>
      <c r="I9" s="6"/>
      <c r="J9" s="7"/>
      <c r="K9" s="7"/>
      <c r="L9" s="7"/>
      <c r="M9" s="9"/>
      <c r="N9" s="41"/>
      <c r="O9" s="9"/>
      <c r="P9" s="7"/>
    </row>
    <row r="10" spans="1:16" ht="18">
      <c r="A10" s="7" t="s">
        <v>187</v>
      </c>
      <c r="B10" s="7"/>
      <c r="C10" s="7"/>
      <c r="D10" s="7"/>
      <c r="E10" s="7"/>
      <c r="F10" s="7"/>
      <c r="G10" s="7"/>
      <c r="H10" s="6" t="s">
        <v>56</v>
      </c>
      <c r="I10" s="6"/>
      <c r="J10" s="7"/>
      <c r="K10" s="7"/>
      <c r="L10" s="7"/>
      <c r="M10" s="197" t="s">
        <v>23</v>
      </c>
      <c r="N10" s="204">
        <f>'Page 1'!N58-'Page 2'!N56</f>
        <v>0</v>
      </c>
      <c r="O10" s="9">
        <v>23</v>
      </c>
      <c r="P10" s="7"/>
    </row>
    <row r="11" spans="1:16" ht="18">
      <c r="A11" s="7"/>
      <c r="B11" s="7"/>
      <c r="C11" s="7"/>
      <c r="D11" s="7"/>
      <c r="E11" s="7"/>
      <c r="F11" s="7"/>
      <c r="G11" s="7"/>
      <c r="H11" s="6"/>
      <c r="I11" s="6"/>
      <c r="J11" s="7"/>
      <c r="K11" s="7"/>
      <c r="L11" s="7"/>
      <c r="M11" s="198"/>
      <c r="N11" s="205"/>
      <c r="O11" s="9"/>
      <c r="P11" s="7"/>
    </row>
    <row r="12" spans="1:16" ht="18">
      <c r="A12" s="7"/>
      <c r="B12" s="7"/>
      <c r="C12" s="7"/>
      <c r="D12" s="7"/>
      <c r="E12" s="7"/>
      <c r="F12" s="7"/>
      <c r="G12" s="7"/>
      <c r="H12" s="6"/>
      <c r="I12" s="6"/>
      <c r="J12" s="7"/>
      <c r="K12" s="7"/>
      <c r="L12" s="7"/>
      <c r="M12" s="9"/>
      <c r="N12" s="41"/>
      <c r="O12" s="9"/>
      <c r="P12" s="7"/>
    </row>
    <row r="13" spans="1:16" ht="18">
      <c r="A13" s="7" t="s">
        <v>57</v>
      </c>
      <c r="B13" s="7"/>
      <c r="C13" s="7"/>
      <c r="D13" s="7"/>
      <c r="E13" s="7"/>
      <c r="F13" s="7"/>
      <c r="G13" s="7"/>
      <c r="H13" s="6" t="s">
        <v>58</v>
      </c>
      <c r="I13" s="6"/>
      <c r="J13" s="6"/>
      <c r="K13" s="6"/>
      <c r="L13" s="6"/>
      <c r="M13" s="197" t="s">
        <v>23</v>
      </c>
      <c r="N13" s="204">
        <f>'Page 1'!N62-'Page 2'!N62</f>
        <v>0</v>
      </c>
      <c r="O13" s="9">
        <v>24</v>
      </c>
      <c r="P13" s="7"/>
    </row>
    <row r="14" spans="1:16" ht="18">
      <c r="A14" s="7"/>
      <c r="B14" s="7"/>
      <c r="C14" s="7"/>
      <c r="D14" s="7"/>
      <c r="E14" s="7"/>
      <c r="F14" s="7"/>
      <c r="G14" s="7"/>
      <c r="H14" s="6"/>
      <c r="I14" s="6"/>
      <c r="J14" s="6"/>
      <c r="K14" s="6"/>
      <c r="L14" s="6"/>
      <c r="M14" s="198"/>
      <c r="N14" s="205"/>
      <c r="O14" s="9"/>
      <c r="P14" s="7"/>
    </row>
    <row r="15" spans="1:16" ht="18">
      <c r="A15" s="7"/>
      <c r="B15" s="7"/>
      <c r="C15" s="7"/>
      <c r="D15" s="7"/>
      <c r="E15" s="7"/>
      <c r="F15" s="7"/>
      <c r="G15" s="7"/>
      <c r="H15" s="6"/>
      <c r="I15" s="6"/>
      <c r="J15" s="6"/>
      <c r="K15" s="6"/>
      <c r="L15" s="6"/>
      <c r="M15" s="9"/>
      <c r="N15" s="41"/>
      <c r="O15" s="9"/>
      <c r="P15" s="7"/>
    </row>
    <row r="16" spans="1:16" ht="18">
      <c r="A16" s="7" t="s">
        <v>127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9"/>
      <c r="N16" s="204">
        <f>SUM(N4:N13)</f>
        <v>0</v>
      </c>
      <c r="O16" s="9">
        <v>25</v>
      </c>
      <c r="P16" s="7"/>
    </row>
    <row r="17" spans="1:16" ht="18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9"/>
      <c r="N17" s="205"/>
      <c r="O17" s="9"/>
      <c r="P17" s="7"/>
    </row>
    <row r="18" spans="1:16" ht="18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9"/>
      <c r="N18" s="41"/>
      <c r="O18" s="9"/>
      <c r="P18" s="7"/>
    </row>
    <row r="19" spans="1:16" ht="18">
      <c r="A19" s="7" t="s">
        <v>59</v>
      </c>
      <c r="B19" s="7" t="s">
        <v>65</v>
      </c>
      <c r="C19" s="7"/>
      <c r="D19" s="7"/>
      <c r="E19" s="7"/>
      <c r="F19" s="7"/>
      <c r="G19" s="7"/>
      <c r="H19" s="7"/>
      <c r="I19" s="7"/>
      <c r="J19" s="7"/>
      <c r="K19" s="7"/>
      <c r="L19" s="7"/>
      <c r="M19" s="197" t="s">
        <v>30</v>
      </c>
      <c r="N19" s="204">
        <f>'Page 2'!N67</f>
        <v>0</v>
      </c>
      <c r="O19" s="9">
        <v>26</v>
      </c>
      <c r="P19" s="7"/>
    </row>
    <row r="20" spans="1:16" ht="18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198"/>
      <c r="N20" s="205"/>
      <c r="O20" s="9"/>
      <c r="P20" s="7"/>
    </row>
    <row r="21" spans="1:16" ht="18">
      <c r="A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9"/>
      <c r="N21" s="58"/>
      <c r="O21" s="9"/>
      <c r="P21" s="7"/>
    </row>
    <row r="22" spans="1:16" ht="18">
      <c r="A22" s="7" t="s">
        <v>60</v>
      </c>
      <c r="B22" s="7" t="s">
        <v>123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197" t="s">
        <v>30</v>
      </c>
      <c r="N22" s="204">
        <f>'Page 2'!N72</f>
        <v>0</v>
      </c>
      <c r="O22" s="9">
        <v>27</v>
      </c>
      <c r="P22" s="7"/>
    </row>
    <row r="23" spans="1:16" ht="18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198"/>
      <c r="N23" s="205"/>
      <c r="O23" s="9"/>
      <c r="P23" s="7"/>
    </row>
    <row r="24" spans="1:16" ht="18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0"/>
      <c r="N24" s="41"/>
      <c r="O24" s="9"/>
      <c r="P24" s="7"/>
    </row>
    <row r="25" spans="1:16" ht="18">
      <c r="A25" s="7" t="s">
        <v>60</v>
      </c>
      <c r="B25" s="7" t="s">
        <v>172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11" t="s">
        <v>30</v>
      </c>
      <c r="N25" s="193"/>
      <c r="O25" s="9">
        <v>28</v>
      </c>
      <c r="P25" s="7"/>
    </row>
    <row r="26" spans="1:16" ht="18">
      <c r="A26" s="7"/>
      <c r="B26" s="7" t="s">
        <v>190</v>
      </c>
      <c r="C26" s="7"/>
      <c r="D26" s="7"/>
      <c r="E26" s="7"/>
      <c r="F26" s="7"/>
      <c r="G26" s="7"/>
      <c r="H26" s="7"/>
      <c r="I26" s="7"/>
      <c r="J26" s="7"/>
      <c r="K26" s="7"/>
      <c r="L26" s="7"/>
      <c r="M26" s="70"/>
      <c r="N26" s="203"/>
      <c r="O26" s="9"/>
      <c r="P26" s="7"/>
    </row>
    <row r="27" spans="1:16" ht="18">
      <c r="A27" s="7"/>
      <c r="B27" s="7" t="s">
        <v>188</v>
      </c>
      <c r="C27" s="7"/>
      <c r="D27" s="7"/>
      <c r="E27" s="7"/>
      <c r="F27" s="7"/>
      <c r="G27" s="7"/>
      <c r="H27" s="7"/>
      <c r="I27" s="7"/>
      <c r="J27" s="7"/>
      <c r="K27" s="7"/>
      <c r="L27" s="11"/>
      <c r="M27" s="9"/>
      <c r="N27" s="41"/>
      <c r="O27" s="9"/>
      <c r="P27" s="7"/>
    </row>
    <row r="28" spans="1:16" ht="18">
      <c r="A28" s="7" t="s">
        <v>60</v>
      </c>
      <c r="B28" s="7" t="s">
        <v>193</v>
      </c>
      <c r="C28" s="7"/>
      <c r="D28" s="7"/>
      <c r="E28" s="7"/>
      <c r="F28" s="7"/>
      <c r="G28" s="7"/>
      <c r="H28" s="7"/>
      <c r="I28" s="7"/>
      <c r="J28" s="7"/>
      <c r="K28" s="7"/>
      <c r="L28" s="7"/>
      <c r="M28" s="11" t="s">
        <v>30</v>
      </c>
      <c r="N28" s="193"/>
      <c r="O28" s="9" t="s">
        <v>171</v>
      </c>
      <c r="P28" s="7"/>
    </row>
    <row r="29" spans="1:16" ht="18">
      <c r="A29" s="7"/>
      <c r="B29" s="7" t="s">
        <v>192</v>
      </c>
      <c r="C29" s="7"/>
      <c r="D29" s="7"/>
      <c r="E29" s="7"/>
      <c r="F29" s="7"/>
      <c r="G29" s="7"/>
      <c r="H29" s="7"/>
      <c r="I29" s="7"/>
      <c r="J29" s="7"/>
      <c r="K29" s="7"/>
      <c r="L29" s="7"/>
      <c r="M29" s="11"/>
      <c r="N29" s="203"/>
      <c r="O29" s="9"/>
      <c r="P29" s="7"/>
    </row>
    <row r="30" spans="1:16" ht="18">
      <c r="A30" s="7"/>
      <c r="B30" s="7" t="s">
        <v>189</v>
      </c>
      <c r="C30" s="7"/>
      <c r="D30" s="7"/>
      <c r="E30" s="7"/>
      <c r="F30" s="7"/>
      <c r="G30" s="7"/>
      <c r="H30" s="7"/>
      <c r="I30" s="7"/>
      <c r="J30" s="7"/>
      <c r="K30" s="7"/>
      <c r="L30" s="11"/>
      <c r="M30" s="9"/>
      <c r="N30" s="39"/>
      <c r="O30" s="9"/>
      <c r="P30" s="7"/>
    </row>
    <row r="31" spans="1:16" ht="18">
      <c r="A31" s="7" t="s">
        <v>61</v>
      </c>
      <c r="B31" s="7" t="s">
        <v>115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197" t="s">
        <v>30</v>
      </c>
      <c r="N31" s="204">
        <f>'Page 2'!N29</f>
        <v>0</v>
      </c>
      <c r="O31" s="9">
        <v>29</v>
      </c>
      <c r="P31" s="7"/>
    </row>
    <row r="32" spans="1:16" ht="18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198"/>
      <c r="N32" s="205"/>
      <c r="O32" s="9"/>
      <c r="P32" s="7"/>
    </row>
    <row r="33" spans="1:16" ht="18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11"/>
      <c r="N33" s="58"/>
      <c r="O33" s="9"/>
      <c r="P33" s="7"/>
    </row>
    <row r="34" spans="1:16" ht="18">
      <c r="A34" s="7" t="s">
        <v>92</v>
      </c>
      <c r="B34" s="7" t="s">
        <v>132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197" t="s">
        <v>23</v>
      </c>
      <c r="N34" s="193"/>
      <c r="O34" s="9">
        <v>30</v>
      </c>
      <c r="P34" s="7"/>
    </row>
    <row r="35" spans="1:16" ht="18">
      <c r="A35" s="7"/>
      <c r="B35" s="7" t="s">
        <v>117</v>
      </c>
      <c r="C35" s="7"/>
      <c r="D35" s="7"/>
      <c r="E35" s="7"/>
      <c r="F35" s="7"/>
      <c r="G35" s="7"/>
      <c r="H35" s="7"/>
      <c r="I35" s="7"/>
      <c r="J35" s="7"/>
      <c r="K35" s="7"/>
      <c r="L35" s="7"/>
      <c r="M35" s="198"/>
      <c r="N35" s="206"/>
      <c r="O35" s="9"/>
      <c r="P35" s="7"/>
    </row>
    <row r="36" spans="1:16" ht="18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1"/>
      <c r="M36" s="9"/>
      <c r="N36" s="39"/>
      <c r="O36" s="9"/>
      <c r="P36" s="7"/>
    </row>
    <row r="37" spans="1:16" ht="18">
      <c r="A37" s="7" t="s">
        <v>62</v>
      </c>
      <c r="B37" s="7" t="s">
        <v>134</v>
      </c>
      <c r="C37" s="7"/>
      <c r="D37" s="7"/>
      <c r="E37" s="7"/>
      <c r="F37" s="7"/>
      <c r="G37" s="7"/>
      <c r="H37" s="7"/>
      <c r="I37" s="7"/>
      <c r="J37" s="7"/>
      <c r="K37" s="7"/>
      <c r="L37" s="7"/>
      <c r="M37" s="197" t="s">
        <v>23</v>
      </c>
      <c r="N37" s="204" t="e">
        <f>IF(L40="BLANK", 'Page 4'!O41, 'Page 4'!O69)</f>
        <v>#DIV/0!</v>
      </c>
      <c r="O37" s="9">
        <v>31</v>
      </c>
      <c r="P37" s="7"/>
    </row>
    <row r="38" spans="1:16" ht="18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198"/>
      <c r="N38" s="205"/>
      <c r="O38" s="9"/>
      <c r="P38" s="7"/>
    </row>
    <row r="39" spans="1:16" ht="18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11"/>
      <c r="M39" s="9"/>
      <c r="N39" s="39"/>
      <c r="O39" s="9"/>
      <c r="P39" s="7"/>
    </row>
    <row r="40" spans="1:16" ht="18.75">
      <c r="A40" s="19" t="s">
        <v>63</v>
      </c>
      <c r="B40" s="7"/>
      <c r="C40" s="7"/>
      <c r="D40" s="7"/>
      <c r="E40" s="7"/>
      <c r="F40" s="7"/>
      <c r="G40" s="7"/>
      <c r="H40" s="7"/>
      <c r="I40" s="7"/>
      <c r="J40" s="7"/>
      <c r="K40" s="7"/>
      <c r="L40" s="225"/>
      <c r="M40" s="226"/>
      <c r="N40" s="48">
        <v>32</v>
      </c>
      <c r="P40" s="7"/>
    </row>
    <row r="41" spans="1:16" ht="18.75">
      <c r="A41" s="19" t="s">
        <v>161</v>
      </c>
      <c r="B41" s="7"/>
      <c r="C41" s="7"/>
      <c r="D41" s="7"/>
      <c r="E41" s="7"/>
      <c r="F41" s="7"/>
      <c r="G41" s="7"/>
      <c r="H41" s="7"/>
      <c r="I41" s="7"/>
      <c r="J41" s="7"/>
      <c r="K41" s="7"/>
      <c r="L41" s="227"/>
      <c r="M41" s="228"/>
      <c r="N41" s="60"/>
      <c r="O41" s="9"/>
      <c r="P41" s="7"/>
    </row>
    <row r="42" spans="1:16" ht="18">
      <c r="A42" s="75" t="s">
        <v>234</v>
      </c>
      <c r="B42" s="7"/>
      <c r="C42" s="7"/>
      <c r="D42" s="7"/>
      <c r="E42" s="7"/>
      <c r="F42" s="7"/>
      <c r="G42" s="7"/>
      <c r="H42" s="7"/>
      <c r="I42" s="7"/>
      <c r="J42" s="7"/>
      <c r="K42" s="7"/>
      <c r="L42" s="11"/>
      <c r="M42" s="9"/>
      <c r="N42" s="39"/>
      <c r="O42" s="9"/>
      <c r="P42" s="7"/>
    </row>
    <row r="43" spans="1:16" ht="18.75" hidden="1">
      <c r="A43" s="20" t="s">
        <v>156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11"/>
      <c r="M43" s="9"/>
      <c r="N43" s="39"/>
      <c r="O43" s="9"/>
      <c r="P43" s="7"/>
    </row>
    <row r="44" spans="1:16" ht="18.75" hidden="1">
      <c r="A44" s="20" t="s">
        <v>64</v>
      </c>
      <c r="B44" s="6"/>
      <c r="C44" s="6"/>
      <c r="D44" s="6"/>
      <c r="E44" s="6"/>
      <c r="F44" s="6"/>
      <c r="G44" s="6"/>
      <c r="H44" s="6"/>
      <c r="I44" s="6"/>
      <c r="J44" s="6"/>
      <c r="K44" s="6"/>
      <c r="L44" s="11"/>
      <c r="M44" s="9"/>
      <c r="N44" s="39"/>
      <c r="O44" s="9"/>
      <c r="P44" s="7"/>
    </row>
    <row r="45" spans="1:16" ht="18.75" hidden="1">
      <c r="A45" s="20" t="s">
        <v>148</v>
      </c>
      <c r="B45" s="6"/>
      <c r="C45" s="6"/>
      <c r="D45" s="6"/>
      <c r="E45" s="6"/>
      <c r="F45" s="6"/>
      <c r="G45" s="6"/>
      <c r="H45" s="6"/>
      <c r="I45" s="6"/>
      <c r="J45" s="6"/>
      <c r="K45" s="6"/>
      <c r="L45" s="11"/>
      <c r="M45" s="9"/>
      <c r="N45" s="39"/>
      <c r="O45" s="9"/>
      <c r="P45" s="7"/>
    </row>
    <row r="46" spans="1:16" ht="18.75" hidden="1">
      <c r="A46" s="20" t="s">
        <v>149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11"/>
      <c r="M46" s="9"/>
      <c r="N46" s="39"/>
      <c r="O46" s="9"/>
      <c r="P46" s="7"/>
    </row>
    <row r="47" spans="1:16" ht="18.75" hidden="1">
      <c r="A47" s="20" t="s">
        <v>150</v>
      </c>
      <c r="B47" s="6"/>
      <c r="C47" s="6"/>
      <c r="D47" s="6"/>
      <c r="E47" s="6"/>
      <c r="F47" s="6"/>
      <c r="G47" s="6"/>
      <c r="H47" s="6"/>
      <c r="I47" s="6"/>
      <c r="J47" s="6"/>
      <c r="K47" s="6"/>
      <c r="L47" s="11"/>
      <c r="M47" s="9"/>
      <c r="N47" s="39"/>
      <c r="O47" s="9"/>
      <c r="P47" s="7"/>
    </row>
    <row r="48" spans="1:16" ht="18.75">
      <c r="A48" s="20"/>
      <c r="B48" s="7"/>
      <c r="C48" s="7"/>
      <c r="D48" s="7"/>
      <c r="E48" s="7"/>
      <c r="F48" s="7"/>
      <c r="G48" s="7"/>
      <c r="H48" s="7"/>
      <c r="I48" s="7"/>
      <c r="J48" s="7"/>
      <c r="K48" s="7"/>
      <c r="L48" s="11"/>
      <c r="M48" s="197" t="s">
        <v>32</v>
      </c>
      <c r="N48" s="204" t="e">
        <f>N16-N19-N22-N25-N28-N31+N34+N37</f>
        <v>#DIV/0!</v>
      </c>
      <c r="O48" s="9">
        <v>33</v>
      </c>
      <c r="P48" s="7"/>
    </row>
    <row r="49" spans="1:16" ht="18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11"/>
      <c r="M49" s="198"/>
      <c r="N49" s="205"/>
      <c r="O49" s="9"/>
      <c r="P49" s="7"/>
    </row>
    <row r="50" spans="1:16" ht="18">
      <c r="A50" s="6"/>
      <c r="B50" s="10"/>
      <c r="C50" s="7"/>
      <c r="D50" s="7"/>
      <c r="E50" s="7"/>
      <c r="F50" s="7"/>
      <c r="G50" s="7"/>
      <c r="H50" s="7"/>
      <c r="I50" s="7"/>
      <c r="J50" s="7"/>
      <c r="K50" s="7"/>
      <c r="L50" s="7"/>
      <c r="M50" s="11"/>
      <c r="N50" s="41"/>
      <c r="O50" s="9"/>
      <c r="P50" s="7"/>
    </row>
    <row r="51" spans="1:16" ht="18">
      <c r="A51" s="7" t="s">
        <v>66</v>
      </c>
      <c r="B51" s="7" t="s">
        <v>67</v>
      </c>
      <c r="C51" s="7"/>
      <c r="D51" s="7"/>
      <c r="E51" s="7"/>
      <c r="F51" s="7"/>
      <c r="G51" s="7"/>
      <c r="H51" s="7"/>
      <c r="I51" s="7"/>
      <c r="J51" s="7"/>
      <c r="K51" s="7"/>
      <c r="L51" s="7"/>
      <c r="M51" s="197" t="s">
        <v>30</v>
      </c>
      <c r="N51" s="193"/>
      <c r="O51" s="9">
        <v>34</v>
      </c>
      <c r="P51" s="7"/>
    </row>
    <row r="52" spans="1:16" ht="18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198"/>
      <c r="N52" s="203"/>
      <c r="O52" s="9"/>
      <c r="P52" s="7"/>
    </row>
    <row r="53" spans="1:16" ht="18">
      <c r="A53" s="6"/>
      <c r="B53" s="10"/>
      <c r="C53" s="7"/>
      <c r="D53" s="7"/>
      <c r="E53" s="7"/>
      <c r="F53" s="7"/>
      <c r="G53" s="7"/>
      <c r="H53" s="7"/>
      <c r="I53" s="7"/>
      <c r="J53" s="7"/>
      <c r="K53" s="7"/>
      <c r="L53" s="7"/>
      <c r="M53" s="11"/>
      <c r="N53" s="41"/>
      <c r="O53" s="9"/>
      <c r="P53" s="7"/>
    </row>
    <row r="54" spans="1:16" ht="18">
      <c r="A54" s="6"/>
      <c r="B54" s="10"/>
      <c r="C54" s="7"/>
      <c r="D54" s="7"/>
      <c r="E54" s="7"/>
      <c r="F54" s="7"/>
      <c r="G54" s="7"/>
      <c r="H54" s="7"/>
      <c r="I54" s="7"/>
      <c r="J54" s="7"/>
      <c r="K54" s="7"/>
      <c r="L54" s="7"/>
      <c r="M54" s="197" t="s">
        <v>32</v>
      </c>
      <c r="N54" s="204" t="e">
        <f>N48-N51</f>
        <v>#DIV/0!</v>
      </c>
      <c r="O54" s="9">
        <v>35</v>
      </c>
      <c r="P54" s="7"/>
    </row>
    <row r="55" spans="1:16" ht="18">
      <c r="A55" s="6"/>
      <c r="B55" s="10"/>
      <c r="C55" s="7"/>
      <c r="D55" s="7"/>
      <c r="E55" s="7"/>
      <c r="F55" s="7"/>
      <c r="G55" s="7"/>
      <c r="H55" s="7"/>
      <c r="I55" s="7"/>
      <c r="J55" s="7"/>
      <c r="K55" s="11"/>
      <c r="L55" s="1"/>
      <c r="M55" s="198"/>
      <c r="N55" s="205"/>
      <c r="O55" s="9"/>
      <c r="P55" s="7"/>
    </row>
    <row r="56" spans="1:16" ht="18">
      <c r="B56" s="7"/>
      <c r="C56" s="7"/>
      <c r="D56" s="7"/>
      <c r="E56" s="7"/>
      <c r="F56" s="7"/>
      <c r="G56" s="7"/>
      <c r="H56" s="7"/>
      <c r="I56" s="17"/>
      <c r="K56" s="61"/>
      <c r="L56" s="1"/>
      <c r="M56" s="7"/>
      <c r="N56" s="39"/>
      <c r="O56" s="9"/>
      <c r="P56" s="7"/>
    </row>
    <row r="57" spans="1:16" ht="18">
      <c r="A57" s="239" t="s">
        <v>151</v>
      </c>
      <c r="B57" s="233"/>
      <c r="C57" s="233"/>
      <c r="D57" s="7"/>
      <c r="E57" s="7"/>
      <c r="F57" s="7"/>
      <c r="G57" s="234" t="e">
        <f>+N54</f>
        <v>#DIV/0!</v>
      </c>
      <c r="H57" s="235"/>
      <c r="I57" s="7"/>
      <c r="J57" s="232" t="s">
        <v>68</v>
      </c>
      <c r="K57" s="35">
        <v>100</v>
      </c>
      <c r="L57" s="11"/>
      <c r="M57" s="197" t="s">
        <v>32</v>
      </c>
      <c r="N57" s="199" t="e">
        <f>+G57*(K57/K58)</f>
        <v>#DIV/0!</v>
      </c>
      <c r="O57" s="9">
        <v>36</v>
      </c>
      <c r="P57" s="7"/>
    </row>
    <row r="58" spans="1:16" ht="18">
      <c r="A58" s="233"/>
      <c r="B58" s="233"/>
      <c r="C58" s="233"/>
      <c r="D58" s="7"/>
      <c r="E58" s="7"/>
      <c r="F58" s="7"/>
      <c r="G58" s="236"/>
      <c r="H58" s="237"/>
      <c r="I58" s="7"/>
      <c r="J58" s="233"/>
      <c r="K58" s="73">
        <v>122.5</v>
      </c>
      <c r="L58" s="11"/>
      <c r="M58" s="198"/>
      <c r="N58" s="238"/>
      <c r="O58" s="9"/>
      <c r="P58" s="7"/>
    </row>
    <row r="59" spans="1:16" ht="18">
      <c r="A59" s="10"/>
      <c r="B59" s="10"/>
      <c r="C59" s="7"/>
      <c r="D59" s="7"/>
      <c r="E59" s="7"/>
      <c r="F59" s="7"/>
      <c r="G59" s="7"/>
      <c r="H59" s="7"/>
      <c r="I59" s="7"/>
      <c r="J59" s="7"/>
      <c r="K59" s="7"/>
      <c r="L59" s="11"/>
      <c r="M59" s="11"/>
      <c r="N59" s="41"/>
      <c r="O59" s="9"/>
      <c r="P59" s="7"/>
    </row>
    <row r="60" spans="1:16" ht="18">
      <c r="A60" s="7" t="s">
        <v>69</v>
      </c>
      <c r="B60" s="7" t="s">
        <v>133</v>
      </c>
      <c r="C60" s="7"/>
      <c r="D60" s="7"/>
      <c r="E60" s="7"/>
      <c r="F60" s="7"/>
      <c r="G60" s="7"/>
      <c r="H60" s="7"/>
      <c r="I60" s="7"/>
      <c r="J60" s="7"/>
      <c r="K60" s="7"/>
      <c r="L60" s="11"/>
      <c r="M60" s="197" t="s">
        <v>23</v>
      </c>
      <c r="N60" s="204">
        <f>N51</f>
        <v>0</v>
      </c>
      <c r="O60" s="9">
        <v>37</v>
      </c>
      <c r="P60" s="7"/>
    </row>
    <row r="61" spans="1:16" ht="18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198"/>
      <c r="N61" s="205"/>
      <c r="O61" s="9"/>
      <c r="P61" s="7"/>
    </row>
    <row r="62" spans="1:16" ht="18">
      <c r="A62" s="10"/>
      <c r="B62" s="10"/>
      <c r="C62" s="7"/>
      <c r="D62" s="7"/>
      <c r="E62" s="7"/>
      <c r="F62" s="7"/>
      <c r="G62" s="7"/>
      <c r="H62" s="7"/>
      <c r="I62" s="7"/>
      <c r="J62" s="7"/>
      <c r="K62" s="7"/>
      <c r="L62" s="11"/>
      <c r="M62" s="11"/>
      <c r="N62" s="41"/>
      <c r="O62" s="9"/>
      <c r="P62" s="7"/>
    </row>
    <row r="63" spans="1:16" ht="18">
      <c r="A63" s="15"/>
      <c r="B63" s="6"/>
      <c r="C63" s="7"/>
      <c r="D63" s="7"/>
      <c r="E63" s="7"/>
      <c r="F63" s="7"/>
      <c r="G63" s="7"/>
      <c r="H63" s="7"/>
      <c r="I63" s="7"/>
      <c r="J63" s="7"/>
      <c r="K63" s="7"/>
      <c r="L63" s="11"/>
      <c r="M63" s="197" t="s">
        <v>32</v>
      </c>
      <c r="N63" s="204" t="e">
        <f>+N57+N60</f>
        <v>#DIV/0!</v>
      </c>
      <c r="O63" s="9">
        <v>38</v>
      </c>
      <c r="P63" s="7"/>
    </row>
    <row r="64" spans="1:16" ht="18">
      <c r="A64" s="10"/>
      <c r="B64" s="10"/>
      <c r="C64" s="7"/>
      <c r="D64" s="7"/>
      <c r="E64" s="7"/>
      <c r="F64" s="7"/>
      <c r="G64" s="7"/>
      <c r="H64" s="7"/>
      <c r="I64" s="7"/>
      <c r="J64" s="7"/>
      <c r="K64" s="7"/>
      <c r="L64" s="11"/>
      <c r="M64" s="198"/>
      <c r="N64" s="205"/>
      <c r="O64" s="9"/>
      <c r="P64" s="7"/>
    </row>
    <row r="65" spans="1:16" ht="18">
      <c r="A65" s="7" t="s">
        <v>70</v>
      </c>
      <c r="B65" s="7" t="s">
        <v>71</v>
      </c>
      <c r="C65" s="7"/>
      <c r="D65" s="7"/>
      <c r="E65" s="7"/>
      <c r="F65" s="7"/>
      <c r="G65" s="43"/>
      <c r="H65" s="215"/>
      <c r="I65" s="216"/>
      <c r="J65" s="21" t="s">
        <v>77</v>
      </c>
      <c r="K65" s="9"/>
      <c r="L65" s="11"/>
      <c r="M65" s="11"/>
      <c r="N65" s="41"/>
      <c r="O65" s="9"/>
      <c r="P65" s="7"/>
    </row>
    <row r="66" spans="1:16" ht="18">
      <c r="A66" s="7"/>
      <c r="B66" s="7"/>
      <c r="C66" s="7"/>
      <c r="D66" s="7"/>
      <c r="E66" s="7"/>
      <c r="F66" s="7"/>
      <c r="G66" s="43"/>
      <c r="H66" s="43"/>
      <c r="I66" s="21"/>
      <c r="J66" s="9"/>
      <c r="K66" s="9"/>
      <c r="L66" s="11"/>
      <c r="M66" s="11"/>
      <c r="N66" s="41"/>
      <c r="O66" s="9"/>
      <c r="P66" s="7"/>
    </row>
    <row r="67" spans="1:16" ht="18">
      <c r="A67" s="7" t="s">
        <v>69</v>
      </c>
      <c r="B67" s="7" t="s">
        <v>72</v>
      </c>
      <c r="C67" s="7"/>
      <c r="D67" s="7"/>
      <c r="E67" s="7"/>
      <c r="F67" s="7"/>
      <c r="G67" s="43"/>
      <c r="H67" s="215"/>
      <c r="I67" s="217"/>
      <c r="J67" s="21" t="s">
        <v>118</v>
      </c>
      <c r="K67" s="9"/>
      <c r="L67" s="11"/>
      <c r="M67" s="11"/>
      <c r="N67" s="41"/>
      <c r="O67" s="9"/>
      <c r="P67" s="7"/>
    </row>
    <row r="68" spans="1:16" ht="18">
      <c r="A68" s="7"/>
      <c r="B68" s="7"/>
      <c r="C68" s="7"/>
      <c r="D68" s="7"/>
      <c r="E68" s="7"/>
      <c r="F68" s="7"/>
      <c r="G68" s="43"/>
      <c r="H68" s="43"/>
      <c r="I68" s="21"/>
      <c r="J68" s="9"/>
      <c r="K68" s="9"/>
      <c r="L68" s="11"/>
      <c r="M68" s="11"/>
      <c r="N68" s="41"/>
      <c r="O68" s="9"/>
      <c r="P68" s="7"/>
    </row>
    <row r="69" spans="1:16" ht="18">
      <c r="A69" s="7" t="s">
        <v>66</v>
      </c>
      <c r="B69" s="7" t="s">
        <v>73</v>
      </c>
      <c r="C69" s="7"/>
      <c r="D69" s="7"/>
      <c r="E69" s="7"/>
      <c r="F69" s="7"/>
      <c r="G69" s="44"/>
      <c r="H69" s="218"/>
      <c r="I69" s="219"/>
      <c r="J69" s="7"/>
      <c r="K69" s="7"/>
      <c r="L69" s="11"/>
      <c r="M69" s="197" t="s">
        <v>30</v>
      </c>
      <c r="N69" s="193"/>
      <c r="O69" s="9">
        <v>39</v>
      </c>
      <c r="P69" s="7"/>
    </row>
    <row r="70" spans="1:16" ht="18">
      <c r="A70" s="10"/>
      <c r="B70" s="10"/>
      <c r="C70" s="7"/>
      <c r="D70" s="7"/>
      <c r="E70" s="7"/>
      <c r="F70" s="7"/>
      <c r="G70" s="44"/>
      <c r="H70" s="44"/>
      <c r="I70" s="6"/>
      <c r="J70" s="7"/>
      <c r="K70" s="7"/>
      <c r="L70" s="11"/>
      <c r="M70" s="198"/>
      <c r="N70" s="203"/>
      <c r="O70" s="9"/>
      <c r="P70" s="7"/>
    </row>
    <row r="71" spans="1:16" ht="18">
      <c r="A71" s="7" t="s">
        <v>70</v>
      </c>
      <c r="B71" s="7" t="s">
        <v>74</v>
      </c>
      <c r="C71" s="7"/>
      <c r="D71" s="7"/>
      <c r="E71" s="7"/>
      <c r="F71" s="7"/>
      <c r="G71" s="43"/>
      <c r="H71" s="230">
        <f>SUM(H65,H67,-N69)</f>
        <v>0</v>
      </c>
      <c r="I71" s="231"/>
      <c r="J71" s="21" t="s">
        <v>119</v>
      </c>
      <c r="K71" s="9"/>
      <c r="L71" s="11"/>
      <c r="M71" s="11"/>
      <c r="N71" s="41"/>
      <c r="O71" s="9"/>
      <c r="P71" s="7"/>
    </row>
    <row r="72" spans="1:16" ht="18">
      <c r="A72" s="7"/>
      <c r="B72" s="7" t="s">
        <v>113</v>
      </c>
      <c r="C72" s="7"/>
      <c r="D72" s="7"/>
      <c r="E72" s="7"/>
      <c r="F72" s="7"/>
      <c r="G72" s="17"/>
      <c r="H72" s="17"/>
      <c r="I72" s="17"/>
      <c r="J72" s="9"/>
      <c r="K72" s="9"/>
      <c r="L72" s="11"/>
      <c r="M72" s="11"/>
      <c r="N72" s="41"/>
      <c r="O72" s="9"/>
      <c r="P72" s="7"/>
    </row>
    <row r="73" spans="1:16" ht="18">
      <c r="A73" s="10"/>
      <c r="B73" s="10"/>
      <c r="C73" s="7"/>
      <c r="D73" s="7"/>
      <c r="E73" s="7"/>
      <c r="F73" s="7"/>
      <c r="G73" s="7"/>
      <c r="H73" s="7"/>
      <c r="I73" s="7"/>
      <c r="J73" s="7"/>
      <c r="K73" s="7"/>
      <c r="L73" s="11"/>
      <c r="M73" s="11"/>
      <c r="N73" s="41"/>
      <c r="O73" s="9"/>
      <c r="P73" s="7"/>
    </row>
    <row r="74" spans="1:16" ht="18">
      <c r="A74" s="15" t="s">
        <v>184</v>
      </c>
      <c r="B74" s="6"/>
      <c r="C74" s="7"/>
      <c r="D74" s="7"/>
      <c r="E74" s="7"/>
      <c r="F74" s="7"/>
      <c r="G74" s="7"/>
      <c r="H74" s="7"/>
      <c r="I74" s="7"/>
      <c r="J74" s="7"/>
      <c r="K74" s="7"/>
      <c r="L74" s="11"/>
      <c r="M74" s="197" t="s">
        <v>32</v>
      </c>
      <c r="N74" s="204" t="e">
        <f>+N63-N69+N25</f>
        <v>#DIV/0!</v>
      </c>
      <c r="O74" s="9">
        <v>40</v>
      </c>
      <c r="P74" s="7"/>
    </row>
    <row r="75" spans="1:16" ht="18">
      <c r="A75" s="10"/>
      <c r="B75" s="10"/>
      <c r="C75" s="7"/>
      <c r="D75" s="7"/>
      <c r="E75" s="7"/>
      <c r="F75" s="7"/>
      <c r="G75" s="7"/>
      <c r="H75" s="6" t="s">
        <v>181</v>
      </c>
      <c r="I75" s="7"/>
      <c r="J75" s="7"/>
      <c r="K75" s="7"/>
      <c r="L75" s="11"/>
      <c r="M75" s="198"/>
      <c r="N75" s="205"/>
      <c r="O75" s="9"/>
      <c r="P75" s="7"/>
    </row>
    <row r="76" spans="1:16" ht="18">
      <c r="M76" s="11"/>
      <c r="N76" s="42"/>
      <c r="O76" s="7"/>
      <c r="P76" s="7"/>
    </row>
    <row r="77" spans="1:16" ht="18">
      <c r="A77" s="7" t="s">
        <v>75</v>
      </c>
      <c r="B77" s="7" t="s">
        <v>76</v>
      </c>
      <c r="C77" s="7"/>
      <c r="D77" s="7"/>
      <c r="E77" s="7"/>
      <c r="F77" s="7"/>
      <c r="G77" s="7"/>
      <c r="H77" s="7"/>
      <c r="I77" s="7"/>
      <c r="J77" s="220"/>
      <c r="K77" s="221"/>
      <c r="L77" s="9" t="s">
        <v>120</v>
      </c>
      <c r="M77" s="11"/>
      <c r="N77" s="42"/>
      <c r="O77" s="9"/>
      <c r="P77" s="7"/>
    </row>
    <row r="78" spans="1:16" ht="18">
      <c r="A78" s="7"/>
      <c r="B78" s="7" t="s">
        <v>78</v>
      </c>
      <c r="C78" s="7"/>
      <c r="D78" s="7"/>
      <c r="E78" s="7"/>
      <c r="F78" s="7"/>
      <c r="G78" s="7"/>
      <c r="H78" s="7"/>
      <c r="I78" s="7"/>
      <c r="J78" s="7"/>
      <c r="K78" s="7"/>
      <c r="L78" s="11"/>
      <c r="M78" s="11"/>
      <c r="N78" s="42"/>
      <c r="O78" s="9"/>
      <c r="P78" s="7"/>
    </row>
    <row r="79" spans="1:16" ht="18">
      <c r="A79" s="7"/>
      <c r="B79" s="6"/>
      <c r="C79" s="7"/>
      <c r="D79" s="7"/>
      <c r="E79" s="7"/>
      <c r="F79" s="7"/>
      <c r="G79" s="7"/>
      <c r="H79" s="7"/>
      <c r="I79" s="7"/>
      <c r="J79" s="7"/>
      <c r="K79" s="7"/>
      <c r="L79" s="11"/>
      <c r="M79" s="11"/>
      <c r="N79" s="224"/>
      <c r="O79" s="224"/>
      <c r="P79" s="224"/>
    </row>
    <row r="80" spans="1:16" ht="18">
      <c r="A80" s="7" t="s">
        <v>277</v>
      </c>
      <c r="B80" s="10"/>
      <c r="C80" s="7"/>
      <c r="D80" s="7"/>
      <c r="E80" s="7"/>
      <c r="F80" s="7"/>
      <c r="G80" s="7"/>
      <c r="H80" s="7"/>
      <c r="I80" s="7"/>
      <c r="J80" s="7"/>
      <c r="K80" s="7"/>
      <c r="L80" s="11"/>
      <c r="M80" s="11"/>
      <c r="N80" s="222"/>
      <c r="O80" s="9">
        <v>41</v>
      </c>
      <c r="P80" s="7"/>
    </row>
    <row r="81" spans="1:16" ht="18">
      <c r="A81" s="7" t="s">
        <v>173</v>
      </c>
      <c r="B81" s="10"/>
      <c r="C81" s="7"/>
      <c r="D81" s="7"/>
      <c r="E81" s="7"/>
      <c r="F81" s="7"/>
      <c r="G81" s="7"/>
      <c r="H81" s="7"/>
      <c r="I81" s="7"/>
      <c r="J81" s="7"/>
      <c r="K81" s="7"/>
      <c r="L81" s="11"/>
      <c r="M81" s="7"/>
      <c r="N81" s="223"/>
      <c r="O81" s="51"/>
      <c r="P81" s="7"/>
    </row>
    <row r="82" spans="1:16" ht="18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184" t="s">
        <v>114</v>
      </c>
      <c r="O82" s="184"/>
      <c r="P82" s="51"/>
    </row>
    <row r="83" spans="1:16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</row>
  </sheetData>
  <customSheetViews>
    <customSheetView guid="{AB6A63C1-BDE3-47A3-9B96-496530CE4AA6}" scale="70" fitToPage="1" showRuler="0" topLeftCell="A55">
      <selection activeCell="R39" sqref="R39"/>
      <pageMargins left="0.74803149606299213" right="0.74803149606299213" top="0.98425196850393704" bottom="0.98425196850393704" header="0.51181102362204722" footer="0.51181102362204722"/>
      <pageSetup paperSize="9" scale="48" orientation="portrait" r:id="rId1"/>
      <headerFooter alignWithMargins="0">
        <oddFooter>&amp;L&amp;8Practitioner Services is a division of the Common Services Agency,
commonly known as NHS National Services Scotland&amp;CPage 3&amp;RGMSSUP003XLS v12 (xx-2015)</oddFooter>
      </headerFooter>
    </customSheetView>
    <customSheetView guid="{EA1FBEA0-7F2A-4951-9E41-5AAD4704B92C}" showPageBreaks="1" fitToPage="1" showRuler="0">
      <selection activeCell="A80" sqref="A80"/>
      <pageMargins left="0.74803149606299213" right="0.74803149606299213" top="0.98425196850393704" bottom="0.98425196850393704" header="0.51181102362204722" footer="0.51181102362204722"/>
      <pageSetup paperSize="9" scale="48" orientation="portrait" r:id="rId2"/>
      <headerFooter alignWithMargins="0">
        <oddFooter>&amp;L&amp;8Practitioner Services is a division of the Common Services Agency,
commonly known as NHS National Services Scotland&amp;CPage 3&amp;RGMSSUP003XLS v12 (xx-2015)</oddFooter>
      </headerFooter>
    </customSheetView>
    <customSheetView guid="{2CA51737-B04D-4549-8843-F34004D6A8C7}" fitToPage="1" topLeftCell="E65">
      <selection activeCell="N4" sqref="N4:N5"/>
      <pageMargins left="0.74803149606299213" right="0.74803149606299213" top="0.98425196850393704" bottom="0.98425196850393704" header="0.51181102362204722" footer="0.51181102362204722"/>
      <pageSetup paperSize="9" scale="48" orientation="portrait" r:id="rId3"/>
      <headerFooter alignWithMargins="0">
        <oddFooter>&amp;L&amp;8Practitioner Services is a division of the Common Services Agency,
commonly known as NHS National Services Scotland&amp;CPage 3&amp;RGMSSUP003XLS v8 (09-2013)</oddFooter>
      </headerFooter>
    </customSheetView>
    <customSheetView guid="{8702AA05-D38F-4556-B374-C1DE209BABF6}" fitToPage="1" showRuler="0" topLeftCell="A54">
      <selection activeCell="N82" sqref="N82:O82"/>
      <pageMargins left="0.74803149606299213" right="0.74803149606299213" top="0.98425196850393704" bottom="0.98425196850393704" header="0.51181102362204722" footer="0.51181102362204722"/>
      <pageSetup paperSize="9" scale="48" orientation="portrait" r:id="rId4"/>
      <headerFooter alignWithMargins="0">
        <oddFooter>&amp;CPage 3&amp;RPSDSUP003XLS (11-2007)</oddFooter>
      </headerFooter>
    </customSheetView>
    <customSheetView guid="{25BDAE8F-228C-4E11-BEB4-0E39F1F5A079}" fitToPage="1" showRuler="0">
      <selection activeCell="A80" sqref="A80"/>
      <pageMargins left="0.74803149606299213" right="0.74803149606299213" top="0.98425196850393704" bottom="0.98425196850393704" header="0.51181102362204722" footer="0.51181102362204722"/>
      <pageSetup paperSize="9" scale="48" orientation="portrait" r:id="rId5"/>
      <headerFooter alignWithMargins="0">
        <oddFooter>&amp;L&amp;8Practitioner Services is a division of the Common Services Agency,
commonly known as NHS National Services Scotland&amp;CPage 3&amp;RGMSSUP003XLS v7 (10-2012)</oddFooter>
      </headerFooter>
    </customSheetView>
    <customSheetView guid="{BDCAAF4D-82A8-4194-B60B-B185F13F6DDD}" scale="70" fitToPage="1" showRuler="0" topLeftCell="A43">
      <selection activeCell="V72" sqref="V72"/>
      <pageMargins left="0.74803149606299213" right="0.74803149606299213" top="0.98425196850393704" bottom="0.98425196850393704" header="0.51181102362204722" footer="0.51181102362204722"/>
      <pageSetup paperSize="9" scale="48" orientation="portrait" r:id="rId6"/>
      <headerFooter alignWithMargins="0">
        <oddFooter>&amp;L&amp;8Practitioner Services is a division of the Common Services Agency,
commonly known as NHS National Services Scotland&amp;CPage 3&amp;RGMSSUP003XLS v12 (xx-2015)</oddFooter>
      </headerFooter>
    </customSheetView>
  </customSheetViews>
  <mergeCells count="48">
    <mergeCell ref="N57:N58"/>
    <mergeCell ref="M60:M61"/>
    <mergeCell ref="A57:C58"/>
    <mergeCell ref="M63:M64"/>
    <mergeCell ref="M69:M70"/>
    <mergeCell ref="M74:M75"/>
    <mergeCell ref="H71:I71"/>
    <mergeCell ref="J57:J58"/>
    <mergeCell ref="G57:H58"/>
    <mergeCell ref="M48:M49"/>
    <mergeCell ref="M31:M32"/>
    <mergeCell ref="M34:M35"/>
    <mergeCell ref="L40:M41"/>
    <mergeCell ref="M37:M38"/>
    <mergeCell ref="N4:N5"/>
    <mergeCell ref="N7:N8"/>
    <mergeCell ref="N10:N11"/>
    <mergeCell ref="N13:N14"/>
    <mergeCell ref="M7:M8"/>
    <mergeCell ref="M10:M11"/>
    <mergeCell ref="M13:M14"/>
    <mergeCell ref="M19:M20"/>
    <mergeCell ref="M22:M23"/>
    <mergeCell ref="N51:N52"/>
    <mergeCell ref="N16:N17"/>
    <mergeCell ref="N19:N20"/>
    <mergeCell ref="N28:N29"/>
    <mergeCell ref="N31:N32"/>
    <mergeCell ref="N25:N26"/>
    <mergeCell ref="N37:N38"/>
    <mergeCell ref="N34:N35"/>
    <mergeCell ref="N48:N49"/>
    <mergeCell ref="N82:O82"/>
    <mergeCell ref="N22:N23"/>
    <mergeCell ref="H65:I65"/>
    <mergeCell ref="H67:I67"/>
    <mergeCell ref="H69:I69"/>
    <mergeCell ref="J77:K77"/>
    <mergeCell ref="N60:N61"/>
    <mergeCell ref="N63:N64"/>
    <mergeCell ref="N80:N81"/>
    <mergeCell ref="N79:P79"/>
    <mergeCell ref="N74:N75"/>
    <mergeCell ref="M51:M52"/>
    <mergeCell ref="M54:M55"/>
    <mergeCell ref="M57:M58"/>
    <mergeCell ref="N54:N55"/>
    <mergeCell ref="N69:N70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51" orientation="portrait" r:id="rId7"/>
  <headerFooter alignWithMargins="0">
    <oddFooter>&amp;CPage 3&amp;RGM-CF-SF006 v12 (11-2025)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80"/>
  <sheetViews>
    <sheetView showRuler="0" zoomScaleNormal="100" workbookViewId="0">
      <pane ySplit="1" topLeftCell="A6" activePane="bottomLeft" state="frozen"/>
      <selection pane="bottomLeft" activeCell="O23" sqref="O23:O24"/>
    </sheetView>
  </sheetViews>
  <sheetFormatPr defaultRowHeight="12.75"/>
  <cols>
    <col min="3" max="4" width="12" customWidth="1"/>
    <col min="5" max="5" width="9.42578125" customWidth="1"/>
    <col min="6" max="6" width="3.85546875" customWidth="1"/>
    <col min="7" max="7" width="16.28515625" customWidth="1"/>
    <col min="8" max="8" width="6.28515625" customWidth="1"/>
    <col min="9" max="9" width="20.85546875" customWidth="1"/>
    <col min="10" max="10" width="4.85546875" customWidth="1"/>
    <col min="12" max="12" width="13.85546875" customWidth="1"/>
    <col min="13" max="13" width="4.5703125" customWidth="1"/>
    <col min="14" max="14" width="3.28515625" customWidth="1"/>
    <col min="15" max="15" width="29.7109375" style="130" customWidth="1"/>
    <col min="16" max="16" width="10.5703125" customWidth="1"/>
  </cols>
  <sheetData>
    <row r="1" spans="1:16" ht="18">
      <c r="A1" s="15" t="s">
        <v>200</v>
      </c>
      <c r="B1" s="10"/>
      <c r="C1" s="7"/>
      <c r="D1" s="7"/>
      <c r="E1" s="7"/>
      <c r="F1" s="7"/>
      <c r="G1" s="7"/>
      <c r="H1" s="75"/>
      <c r="I1" s="7"/>
      <c r="J1" s="75"/>
      <c r="K1" s="75"/>
      <c r="L1" s="75"/>
      <c r="M1" s="11"/>
      <c r="N1" s="7"/>
      <c r="O1" s="121"/>
      <c r="P1" s="1"/>
    </row>
    <row r="2" spans="1:16" ht="18">
      <c r="A2" s="15"/>
      <c r="B2" s="10"/>
      <c r="C2" s="7"/>
      <c r="E2" s="11"/>
      <c r="F2" s="224"/>
      <c r="G2" s="224"/>
      <c r="H2" s="7"/>
      <c r="I2" s="11"/>
      <c r="J2" s="7"/>
      <c r="K2" s="7"/>
      <c r="L2" s="7"/>
      <c r="M2" s="11"/>
      <c r="N2" s="7"/>
      <c r="O2" s="122"/>
      <c r="P2" s="9"/>
    </row>
    <row r="3" spans="1:16" ht="18">
      <c r="A3" s="15"/>
      <c r="B3" s="10"/>
      <c r="C3" s="7"/>
      <c r="D3" s="11" t="s">
        <v>79</v>
      </c>
      <c r="E3" s="11"/>
      <c r="F3" s="224"/>
      <c r="G3" s="254"/>
      <c r="I3" s="7"/>
      <c r="J3" s="7"/>
      <c r="K3" s="7"/>
      <c r="L3" s="7"/>
      <c r="M3" s="22"/>
      <c r="N3" s="22"/>
      <c r="O3" s="122" t="s">
        <v>152</v>
      </c>
      <c r="P3" s="9" t="s">
        <v>17</v>
      </c>
    </row>
    <row r="4" spans="1:16" ht="18">
      <c r="A4" s="7" t="s">
        <v>80</v>
      </c>
      <c r="B4" s="7"/>
      <c r="C4" s="7"/>
      <c r="D4" s="260"/>
      <c r="E4" s="48">
        <v>42</v>
      </c>
      <c r="F4" s="266" t="e">
        <f>'Page 3'!N74</f>
        <v>#DIV/0!</v>
      </c>
      <c r="G4" s="270"/>
      <c r="H4" s="48"/>
      <c r="I4" s="6" t="s">
        <v>183</v>
      </c>
      <c r="J4" s="48"/>
      <c r="K4" s="7"/>
      <c r="L4" s="7"/>
      <c r="M4" s="48"/>
      <c r="N4" s="232" t="s">
        <v>32</v>
      </c>
      <c r="O4" s="242" t="e">
        <f>D4*F4</f>
        <v>#DIV/0!</v>
      </c>
      <c r="P4" s="9">
        <v>58</v>
      </c>
    </row>
    <row r="5" spans="1:16" ht="18">
      <c r="A5" s="7" t="s">
        <v>242</v>
      </c>
      <c r="B5" s="7"/>
      <c r="C5" s="7"/>
      <c r="D5" s="261"/>
      <c r="E5" s="48"/>
      <c r="F5" s="271"/>
      <c r="G5" s="272"/>
      <c r="H5" s="48"/>
      <c r="J5" s="48"/>
      <c r="K5" s="7"/>
      <c r="L5" s="7"/>
      <c r="M5" s="48"/>
      <c r="N5" s="233"/>
      <c r="O5" s="243"/>
      <c r="P5" s="63"/>
    </row>
    <row r="6" spans="1:16" ht="18">
      <c r="A6" s="7"/>
      <c r="B6" s="7"/>
      <c r="C6" s="7"/>
      <c r="D6" s="23"/>
      <c r="E6" s="48"/>
      <c r="F6" s="51"/>
      <c r="G6" s="45"/>
      <c r="H6" s="48"/>
      <c r="I6" s="52"/>
      <c r="J6" s="48"/>
      <c r="K6" s="52"/>
      <c r="L6" s="52"/>
      <c r="M6" s="48"/>
      <c r="N6" s="11"/>
      <c r="O6" s="123"/>
      <c r="P6" s="9"/>
    </row>
    <row r="7" spans="1:16" ht="18">
      <c r="A7" s="7" t="s">
        <v>82</v>
      </c>
      <c r="B7" s="7"/>
      <c r="C7" s="7"/>
      <c r="D7" s="262"/>
      <c r="E7" s="62">
        <v>43</v>
      </c>
      <c r="F7" s="266" t="e">
        <f>IF(AND('Page 1'!N29="YES",'Page 3'!N80&lt;'Page 3'!N74),'Page 3'!N80,'Page 3'!N74-'Page 3'!N25)</f>
        <v>#DIV/0!</v>
      </c>
      <c r="G7" s="267"/>
      <c r="H7" s="48"/>
      <c r="I7" s="6" t="s">
        <v>182</v>
      </c>
      <c r="J7" s="48"/>
      <c r="K7" s="7"/>
      <c r="L7" s="7"/>
      <c r="M7" s="48"/>
      <c r="N7" s="197" t="s">
        <v>32</v>
      </c>
      <c r="O7" s="242" t="e">
        <f>+D7*F7</f>
        <v>#DIV/0!</v>
      </c>
      <c r="P7" s="9">
        <v>59</v>
      </c>
    </row>
    <row r="8" spans="1:16" ht="18">
      <c r="A8" s="7" t="s">
        <v>81</v>
      </c>
      <c r="B8" s="7"/>
      <c r="C8" s="7"/>
      <c r="D8" s="263"/>
      <c r="E8" s="62"/>
      <c r="F8" s="268"/>
      <c r="G8" s="269"/>
      <c r="H8" s="48"/>
      <c r="I8" s="7"/>
      <c r="J8" s="48"/>
      <c r="K8" s="7"/>
      <c r="L8" s="7"/>
      <c r="M8" s="48"/>
      <c r="N8" s="198"/>
      <c r="O8" s="243"/>
      <c r="P8" s="63"/>
    </row>
    <row r="9" spans="1:16" ht="18">
      <c r="A9" s="7"/>
      <c r="B9" s="7"/>
      <c r="C9" s="7"/>
      <c r="D9" s="7"/>
      <c r="E9" s="48"/>
      <c r="F9" s="51"/>
      <c r="G9" s="45"/>
      <c r="H9" s="48"/>
      <c r="I9" s="52"/>
      <c r="J9" s="48"/>
      <c r="K9" s="52"/>
      <c r="L9" s="52"/>
      <c r="M9" s="48"/>
      <c r="N9" s="11"/>
      <c r="O9" s="123"/>
      <c r="P9" s="9"/>
    </row>
    <row r="10" spans="1:16" ht="18">
      <c r="A10" s="7"/>
      <c r="B10" s="7"/>
      <c r="C10" s="7"/>
      <c r="D10" s="7"/>
      <c r="E10" s="48"/>
      <c r="F10" s="51"/>
      <c r="G10" s="45"/>
      <c r="H10" s="48"/>
      <c r="I10" s="52"/>
      <c r="J10" s="48"/>
      <c r="K10" s="52"/>
      <c r="L10" s="52"/>
      <c r="M10" s="48"/>
      <c r="N10" s="11"/>
      <c r="O10" s="123"/>
      <c r="P10" s="9"/>
    </row>
    <row r="11" spans="1:16" ht="18">
      <c r="A11" s="7" t="s">
        <v>83</v>
      </c>
      <c r="B11" s="7"/>
      <c r="C11" s="7"/>
      <c r="D11" s="264"/>
      <c r="E11" s="62">
        <v>45</v>
      </c>
      <c r="F11" s="266" t="e">
        <f>'Page 3'!N74</f>
        <v>#DIV/0!</v>
      </c>
      <c r="G11" s="270"/>
      <c r="H11" s="48"/>
      <c r="I11" s="6" t="s">
        <v>183</v>
      </c>
      <c r="J11" s="48"/>
      <c r="K11" s="7"/>
      <c r="L11" s="7"/>
      <c r="M11" s="48"/>
      <c r="N11" s="197" t="s">
        <v>32</v>
      </c>
      <c r="O11" s="242" t="e">
        <f>D11*F11</f>
        <v>#DIV/0!</v>
      </c>
      <c r="P11" s="9">
        <v>61</v>
      </c>
    </row>
    <row r="12" spans="1:16" ht="18">
      <c r="A12" s="7" t="s">
        <v>81</v>
      </c>
      <c r="B12" s="7"/>
      <c r="C12" s="7"/>
      <c r="D12" s="265"/>
      <c r="E12" s="62"/>
      <c r="F12" s="271"/>
      <c r="G12" s="272"/>
      <c r="H12" s="59"/>
      <c r="I12" s="7"/>
      <c r="J12" s="59"/>
      <c r="K12" s="7"/>
      <c r="L12" s="7"/>
      <c r="M12" s="23"/>
      <c r="N12" s="198"/>
      <c r="O12" s="243"/>
      <c r="P12" s="63"/>
    </row>
    <row r="13" spans="1:16" ht="18">
      <c r="A13" s="7"/>
      <c r="B13" s="7"/>
      <c r="C13" s="7"/>
      <c r="D13" s="71"/>
      <c r="E13" s="48"/>
      <c r="F13" s="51"/>
      <c r="G13" s="51"/>
      <c r="H13" s="59"/>
      <c r="I13" s="7"/>
      <c r="J13" s="59"/>
      <c r="K13" s="7"/>
      <c r="L13" s="7"/>
      <c r="M13" s="23"/>
      <c r="N13" s="70"/>
      <c r="O13" s="124"/>
      <c r="P13" s="63"/>
    </row>
    <row r="14" spans="1:16" ht="18">
      <c r="A14" s="7"/>
      <c r="B14" s="7"/>
      <c r="C14" s="7"/>
      <c r="D14" s="71"/>
      <c r="E14" s="48"/>
      <c r="F14" s="51"/>
      <c r="G14" s="51"/>
      <c r="H14" s="59"/>
      <c r="I14" s="7"/>
      <c r="J14" s="59"/>
      <c r="K14" s="7"/>
      <c r="L14" s="7"/>
      <c r="M14" s="23"/>
      <c r="N14" s="70"/>
      <c r="O14" s="124"/>
      <c r="P14" s="63"/>
    </row>
    <row r="15" spans="1:16" ht="18">
      <c r="A15" s="7"/>
      <c r="B15" s="7"/>
      <c r="C15" s="7"/>
      <c r="D15" s="7"/>
      <c r="E15" s="7"/>
      <c r="F15" s="22"/>
      <c r="G15" s="22"/>
      <c r="H15" s="17"/>
      <c r="I15" s="17"/>
      <c r="J15" s="17"/>
      <c r="K15" s="11"/>
      <c r="L15" s="11"/>
      <c r="M15" s="23"/>
      <c r="N15" s="11"/>
      <c r="O15" s="123"/>
      <c r="P15" s="9"/>
    </row>
    <row r="16" spans="1:16" ht="18">
      <c r="A16" s="7" t="s">
        <v>154</v>
      </c>
      <c r="B16" s="7"/>
      <c r="C16" s="7"/>
      <c r="D16" s="7"/>
      <c r="E16" s="7"/>
      <c r="F16" s="22"/>
      <c r="G16" s="22"/>
      <c r="H16" s="17"/>
      <c r="I16" s="53"/>
      <c r="J16" s="17"/>
      <c r="K16" s="11"/>
      <c r="L16" s="11"/>
      <c r="M16" s="23"/>
      <c r="N16" s="197" t="s">
        <v>32</v>
      </c>
      <c r="O16" s="242" t="e">
        <f>O4+O7+O11</f>
        <v>#DIV/0!</v>
      </c>
      <c r="P16" s="9">
        <v>62</v>
      </c>
    </row>
    <row r="17" spans="1:16" ht="18">
      <c r="A17" s="7"/>
      <c r="B17" s="7"/>
      <c r="C17" s="7"/>
      <c r="D17" s="7"/>
      <c r="E17" s="7"/>
      <c r="F17" s="22"/>
      <c r="G17" s="22"/>
      <c r="H17" s="17"/>
      <c r="I17" s="17"/>
      <c r="J17" s="17"/>
      <c r="K17" s="11"/>
      <c r="L17" s="11"/>
      <c r="M17" s="23"/>
      <c r="N17" s="198"/>
      <c r="O17" s="243"/>
      <c r="P17" s="63"/>
    </row>
    <row r="18" spans="1:16" ht="18">
      <c r="A18" s="7"/>
      <c r="B18" s="7"/>
      <c r="C18" s="7"/>
      <c r="D18" s="7"/>
      <c r="E18" s="7"/>
      <c r="F18" s="22"/>
      <c r="G18" s="22"/>
      <c r="H18" s="17"/>
      <c r="I18" s="17"/>
      <c r="J18" s="17"/>
      <c r="K18" s="11"/>
      <c r="L18" s="11"/>
      <c r="M18" s="23"/>
      <c r="N18" s="11"/>
      <c r="O18" s="124"/>
      <c r="P18" s="63"/>
    </row>
    <row r="19" spans="1:16" ht="18">
      <c r="A19" s="7"/>
      <c r="B19" s="7"/>
      <c r="C19" s="7"/>
      <c r="D19" s="7"/>
      <c r="E19" s="7"/>
      <c r="F19" s="22"/>
      <c r="G19" s="22"/>
      <c r="H19" s="17"/>
      <c r="I19" s="17"/>
      <c r="J19" s="17"/>
      <c r="K19" s="11"/>
      <c r="L19" s="11"/>
      <c r="M19" s="23"/>
      <c r="N19" s="11"/>
      <c r="O19" s="124"/>
      <c r="P19" s="9"/>
    </row>
    <row r="20" spans="1:16" ht="18">
      <c r="A20" s="7" t="s">
        <v>176</v>
      </c>
      <c r="B20" s="7"/>
      <c r="C20" s="7"/>
      <c r="D20" s="7"/>
      <c r="E20" s="7"/>
      <c r="F20" s="22"/>
      <c r="G20" s="22"/>
      <c r="H20" s="17"/>
      <c r="I20" s="17"/>
      <c r="J20" s="17"/>
      <c r="K20" s="11"/>
      <c r="L20" s="11"/>
      <c r="M20" s="23"/>
      <c r="N20" s="197" t="s">
        <v>30</v>
      </c>
      <c r="O20" s="242">
        <f>'Page 3'!N25*0.098</f>
        <v>0</v>
      </c>
      <c r="P20" s="63"/>
    </row>
    <row r="21" spans="1:16" ht="18">
      <c r="A21" s="7" t="s">
        <v>177</v>
      </c>
      <c r="B21" s="7"/>
      <c r="C21" s="7"/>
      <c r="D21" s="7"/>
      <c r="E21" s="7"/>
      <c r="F21" s="22"/>
      <c r="G21" s="22"/>
      <c r="H21" s="17"/>
      <c r="K21" s="17" t="s">
        <v>278</v>
      </c>
      <c r="L21" s="11"/>
      <c r="M21" s="23"/>
      <c r="N21" s="198"/>
      <c r="O21" s="243"/>
      <c r="P21" s="9" t="s">
        <v>174</v>
      </c>
    </row>
    <row r="22" spans="1:16" ht="18">
      <c r="A22" s="7"/>
      <c r="B22" s="7"/>
      <c r="C22" s="7"/>
      <c r="D22" s="7"/>
      <c r="E22" s="7"/>
      <c r="F22" s="22"/>
      <c r="G22" s="22"/>
      <c r="H22" s="17"/>
      <c r="I22" s="17"/>
      <c r="J22" s="17"/>
      <c r="K22" s="11"/>
      <c r="L22" s="11"/>
      <c r="M22" s="23"/>
      <c r="N22" s="11"/>
      <c r="O22" s="124"/>
      <c r="P22" s="9"/>
    </row>
    <row r="23" spans="1:16" ht="18">
      <c r="H23" s="17"/>
      <c r="M23" s="23"/>
      <c r="N23" s="197" t="s">
        <v>30</v>
      </c>
      <c r="O23" s="242">
        <f>'Page 3'!N25*0.225</f>
        <v>0</v>
      </c>
      <c r="P23" s="63"/>
    </row>
    <row r="24" spans="1:16" ht="18">
      <c r="A24" s="7"/>
      <c r="B24" s="7"/>
      <c r="C24" s="7"/>
      <c r="D24" s="7"/>
      <c r="E24" s="7"/>
      <c r="F24" s="7"/>
      <c r="G24" s="7"/>
      <c r="H24" s="7"/>
      <c r="I24" s="17"/>
      <c r="J24" s="17"/>
      <c r="K24" s="17" t="s">
        <v>279</v>
      </c>
      <c r="L24" s="11"/>
      <c r="M24" s="7"/>
      <c r="N24" s="198"/>
      <c r="O24" s="243"/>
      <c r="P24" s="9" t="s">
        <v>175</v>
      </c>
    </row>
    <row r="25" spans="1:16" ht="18">
      <c r="H25" s="7"/>
      <c r="I25" s="7"/>
      <c r="J25" s="7"/>
      <c r="K25" s="7"/>
      <c r="L25" s="7"/>
      <c r="M25" s="7"/>
      <c r="N25" s="7"/>
      <c r="O25" s="125"/>
      <c r="P25" s="9"/>
    </row>
    <row r="26" spans="1:16" ht="18">
      <c r="A26" s="7" t="s">
        <v>185</v>
      </c>
      <c r="H26" s="7"/>
      <c r="I26" s="7"/>
      <c r="J26" s="7"/>
      <c r="K26" s="7"/>
      <c r="L26" s="7"/>
      <c r="M26" s="7"/>
      <c r="N26" s="197" t="s">
        <v>32</v>
      </c>
      <c r="O26" s="242" t="e">
        <f>O16-O20-O23</f>
        <v>#DIV/0!</v>
      </c>
      <c r="P26" s="63"/>
    </row>
    <row r="27" spans="1:16" ht="18">
      <c r="H27" s="7"/>
      <c r="I27" s="7"/>
      <c r="J27" s="7"/>
      <c r="K27" s="7"/>
      <c r="L27" s="7"/>
      <c r="M27" s="7"/>
      <c r="N27" s="198"/>
      <c r="O27" s="243"/>
      <c r="P27" s="9">
        <v>1002</v>
      </c>
    </row>
    <row r="28" spans="1:16" ht="18">
      <c r="H28" s="7"/>
      <c r="I28" s="7"/>
      <c r="J28" s="7"/>
      <c r="K28" s="7"/>
      <c r="L28" s="7"/>
      <c r="M28" s="7"/>
      <c r="N28" s="70"/>
      <c r="O28" s="124"/>
      <c r="P28" s="9"/>
    </row>
    <row r="29" spans="1:16" ht="18">
      <c r="A29" s="72" t="s">
        <v>178</v>
      </c>
      <c r="H29" s="7"/>
      <c r="I29" s="7"/>
      <c r="J29" s="7"/>
      <c r="K29" s="7"/>
      <c r="L29" s="7"/>
      <c r="M29" s="7"/>
      <c r="N29" s="70"/>
      <c r="O29" s="126" t="s">
        <v>179</v>
      </c>
      <c r="P29" s="9"/>
    </row>
    <row r="30" spans="1:16" ht="18.75">
      <c r="A30" s="19"/>
      <c r="B30" s="10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124" t="s">
        <v>180</v>
      </c>
      <c r="P30" s="9"/>
    </row>
    <row r="31" spans="1:16" ht="18">
      <c r="A31" s="15" t="s">
        <v>84</v>
      </c>
      <c r="B31" s="10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124"/>
      <c r="P31" s="9"/>
    </row>
    <row r="32" spans="1:16" ht="18">
      <c r="A32" s="15"/>
      <c r="B32" s="10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124"/>
      <c r="P32" s="9"/>
    </row>
    <row r="33" spans="1:16" ht="18.75">
      <c r="A33" s="19" t="s">
        <v>85</v>
      </c>
      <c r="B33" s="10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124"/>
      <c r="P33" s="9"/>
    </row>
    <row r="34" spans="1:16" ht="18.75">
      <c r="A34" s="19"/>
      <c r="B34" s="10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125"/>
      <c r="P34" s="9"/>
    </row>
    <row r="35" spans="1:16" ht="18.75">
      <c r="A35" s="19" t="s">
        <v>86</v>
      </c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27"/>
      <c r="P35" s="24"/>
    </row>
    <row r="36" spans="1:16" ht="18.75">
      <c r="A36" s="19" t="s">
        <v>87</v>
      </c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27"/>
      <c r="P36" s="24"/>
    </row>
    <row r="37" spans="1:16" ht="18.75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27"/>
      <c r="P37" s="24"/>
    </row>
    <row r="38" spans="1:16" ht="18.75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27"/>
      <c r="P38" s="24"/>
    </row>
    <row r="39" spans="1:16" ht="18.75">
      <c r="A39" s="15" t="s">
        <v>88</v>
      </c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27"/>
      <c r="P39" s="24"/>
    </row>
    <row r="40" spans="1:16" ht="18.75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27"/>
      <c r="P40" s="24"/>
    </row>
    <row r="41" spans="1:16" ht="18">
      <c r="A41" s="10" t="s">
        <v>89</v>
      </c>
      <c r="B41" s="10"/>
      <c r="C41" s="7"/>
      <c r="D41" s="7"/>
      <c r="E41" s="7"/>
      <c r="F41" s="253">
        <f>'Page 2'!N29</f>
        <v>0</v>
      </c>
      <c r="G41" s="251"/>
      <c r="H41" s="245" t="s">
        <v>135</v>
      </c>
      <c r="I41" s="219"/>
      <c r="J41" s="7"/>
      <c r="K41" s="247">
        <f>'Page 2'!N77</f>
        <v>0</v>
      </c>
      <c r="L41" s="248"/>
      <c r="M41" s="249"/>
      <c r="N41" s="197" t="s">
        <v>32</v>
      </c>
      <c r="O41" s="242" t="e">
        <f>+F41/F42*K41</f>
        <v>#DIV/0!</v>
      </c>
      <c r="P41" s="9">
        <v>63</v>
      </c>
    </row>
    <row r="42" spans="1:16" ht="18">
      <c r="A42" s="7" t="s">
        <v>90</v>
      </c>
      <c r="B42" s="7"/>
      <c r="C42" s="7"/>
      <c r="D42" s="7"/>
      <c r="E42" s="7"/>
      <c r="F42" s="281">
        <f>'Page 1'!N70</f>
        <v>0</v>
      </c>
      <c r="G42" s="282"/>
      <c r="H42" s="246"/>
      <c r="I42" s="219"/>
      <c r="J42" s="7"/>
      <c r="K42" s="250"/>
      <c r="L42" s="251"/>
      <c r="M42" s="252"/>
      <c r="N42" s="198"/>
      <c r="O42" s="244"/>
      <c r="P42" s="51"/>
    </row>
    <row r="43" spans="1:16" ht="18">
      <c r="A43" s="7"/>
      <c r="B43" s="7"/>
      <c r="C43" s="7"/>
      <c r="D43" s="7"/>
      <c r="E43" s="7"/>
      <c r="F43" s="7"/>
      <c r="G43" s="7"/>
      <c r="H43" s="51"/>
      <c r="I43" s="51"/>
      <c r="J43" s="7"/>
      <c r="K43" s="7"/>
      <c r="L43" s="7"/>
      <c r="M43" s="7"/>
      <c r="N43" s="7"/>
      <c r="O43" s="121"/>
      <c r="P43" s="9"/>
    </row>
    <row r="44" spans="1:16" ht="18">
      <c r="A44" s="7"/>
      <c r="B44" s="7"/>
      <c r="C44" s="7"/>
      <c r="D44" s="7"/>
      <c r="E44" s="7"/>
      <c r="F44" s="7"/>
      <c r="G44" s="7"/>
      <c r="H44" s="12"/>
      <c r="I44" s="7"/>
      <c r="J44" s="7"/>
      <c r="K44" s="7"/>
      <c r="L44" s="7"/>
      <c r="M44" s="7"/>
      <c r="N44" s="7"/>
      <c r="O44" s="121"/>
      <c r="P44" s="9"/>
    </row>
    <row r="45" spans="1:16" ht="18">
      <c r="A45" s="7"/>
      <c r="B45" s="7"/>
      <c r="C45" s="7"/>
      <c r="D45" s="7"/>
      <c r="E45" s="7"/>
      <c r="F45" s="7"/>
      <c r="G45" s="7"/>
      <c r="H45" s="12"/>
      <c r="I45" s="7"/>
      <c r="J45" s="7"/>
      <c r="K45" s="7"/>
      <c r="L45" s="7"/>
      <c r="M45" s="7"/>
      <c r="N45" s="7"/>
      <c r="O45" s="121"/>
      <c r="P45" s="9"/>
    </row>
    <row r="46" spans="1:16" ht="18">
      <c r="A46" s="7"/>
      <c r="B46" s="7"/>
      <c r="C46" s="7"/>
      <c r="D46" s="7"/>
      <c r="E46" s="7"/>
      <c r="F46" s="7"/>
      <c r="G46" s="7"/>
      <c r="H46" s="12"/>
      <c r="I46" s="7"/>
      <c r="J46" s="7"/>
      <c r="K46" s="7"/>
      <c r="L46" s="7"/>
      <c r="M46" s="7"/>
      <c r="N46" s="7"/>
      <c r="O46" s="121"/>
      <c r="P46" s="9"/>
    </row>
    <row r="47" spans="1:16" ht="18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121"/>
      <c r="P47" s="9"/>
    </row>
    <row r="48" spans="1:16" ht="18">
      <c r="A48" s="15" t="s">
        <v>91</v>
      </c>
      <c r="B48" s="10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121"/>
      <c r="P48" s="9"/>
    </row>
    <row r="49" spans="1:16" ht="18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11"/>
      <c r="N49" s="7"/>
      <c r="O49" s="121"/>
      <c r="P49" s="9"/>
    </row>
    <row r="50" spans="1:16" ht="18">
      <c r="A50" s="6" t="s">
        <v>128</v>
      </c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9"/>
      <c r="O50" s="242">
        <f>'Page 2'!N77</f>
        <v>0</v>
      </c>
      <c r="P50" s="9">
        <v>64</v>
      </c>
    </row>
    <row r="51" spans="1:16" ht="18">
      <c r="A51" s="6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9"/>
      <c r="O51" s="243"/>
      <c r="P51" s="9"/>
    </row>
    <row r="52" spans="1:16" ht="18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11"/>
      <c r="N52" s="9"/>
      <c r="O52" s="128"/>
      <c r="P52" s="9"/>
    </row>
    <row r="53" spans="1:16" ht="18">
      <c r="A53" s="7" t="s">
        <v>61</v>
      </c>
      <c r="B53" s="7" t="s">
        <v>93</v>
      </c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197" t="s">
        <v>30</v>
      </c>
      <c r="O53" s="240"/>
      <c r="P53" s="9">
        <v>65</v>
      </c>
    </row>
    <row r="54" spans="1:16" ht="18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198"/>
      <c r="O54" s="241"/>
      <c r="P54" s="9"/>
    </row>
    <row r="55" spans="1:16" ht="18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11"/>
      <c r="N55" s="9"/>
      <c r="O55" s="128"/>
      <c r="P55" s="9"/>
    </row>
    <row r="56" spans="1:16" ht="18">
      <c r="A56" s="7" t="s">
        <v>61</v>
      </c>
      <c r="B56" s="7" t="s">
        <v>94</v>
      </c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197" t="s">
        <v>30</v>
      </c>
      <c r="O56" s="240"/>
      <c r="P56" s="9">
        <v>66</v>
      </c>
    </row>
    <row r="57" spans="1:16" ht="18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198"/>
      <c r="O57" s="241"/>
      <c r="P57" s="9"/>
    </row>
    <row r="58" spans="1:16" ht="18">
      <c r="A58" s="7"/>
      <c r="B58" s="7"/>
      <c r="C58" s="7"/>
      <c r="D58" s="7"/>
      <c r="E58" s="7"/>
      <c r="F58" s="7"/>
      <c r="G58" s="7"/>
      <c r="H58" s="7"/>
      <c r="I58" s="11"/>
      <c r="J58" s="11"/>
      <c r="K58" s="7"/>
      <c r="L58" s="7"/>
      <c r="M58" s="7"/>
      <c r="N58" s="9"/>
      <c r="O58" s="123"/>
      <c r="P58" s="9"/>
    </row>
    <row r="59" spans="1:16" ht="18">
      <c r="A59" s="10" t="s">
        <v>95</v>
      </c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197" t="s">
        <v>32</v>
      </c>
      <c r="O59" s="242">
        <f>+O50-O53-O56</f>
        <v>0</v>
      </c>
      <c r="P59" s="9">
        <v>67</v>
      </c>
    </row>
    <row r="60" spans="1:16" ht="18">
      <c r="A60" s="10" t="s">
        <v>96</v>
      </c>
      <c r="B60" s="10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198"/>
      <c r="O60" s="243"/>
      <c r="P60" s="9"/>
    </row>
    <row r="61" spans="1:16" ht="18">
      <c r="A61" s="10"/>
      <c r="B61" s="10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11"/>
      <c r="O61" s="125"/>
      <c r="P61" s="9"/>
    </row>
    <row r="62" spans="1:16" ht="18">
      <c r="A62" s="7"/>
      <c r="B62" s="10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11"/>
      <c r="O62" s="125"/>
      <c r="P62" s="9"/>
    </row>
    <row r="63" spans="1:16" ht="18">
      <c r="A63" s="6" t="s">
        <v>97</v>
      </c>
      <c r="B63" s="7"/>
      <c r="C63" s="7"/>
      <c r="D63" s="7"/>
      <c r="E63" s="7"/>
      <c r="F63" s="11"/>
      <c r="G63" s="11"/>
      <c r="H63" s="7"/>
      <c r="I63" s="7"/>
      <c r="J63" s="7"/>
      <c r="K63" s="10"/>
      <c r="L63" s="10"/>
      <c r="M63" s="7"/>
      <c r="N63" s="9"/>
      <c r="O63" s="125"/>
      <c r="P63" s="9"/>
    </row>
    <row r="64" spans="1:16" ht="18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9"/>
      <c r="O64" s="125"/>
      <c r="P64" s="9"/>
    </row>
    <row r="65" spans="1:16" ht="18">
      <c r="A65" s="10" t="s">
        <v>98</v>
      </c>
      <c r="B65" s="10"/>
      <c r="C65" s="10"/>
      <c r="D65" s="7"/>
      <c r="E65" s="7"/>
      <c r="F65" s="277">
        <f>'Page 2'!N29</f>
        <v>0</v>
      </c>
      <c r="G65" s="278"/>
      <c r="H65" s="7" t="s">
        <v>129</v>
      </c>
      <c r="I65" s="7"/>
      <c r="J65" s="7"/>
      <c r="K65" s="234">
        <f>+O59</f>
        <v>0</v>
      </c>
      <c r="L65" s="255"/>
      <c r="M65" s="256"/>
      <c r="N65" s="197" t="s">
        <v>32</v>
      </c>
      <c r="O65" s="242" t="e">
        <f>F65/F66*K65</f>
        <v>#DIV/0!</v>
      </c>
      <c r="P65" s="9">
        <v>68</v>
      </c>
    </row>
    <row r="66" spans="1:16" ht="18">
      <c r="A66" s="7" t="s">
        <v>90</v>
      </c>
      <c r="B66" s="7"/>
      <c r="C66" s="7"/>
      <c r="D66" s="7"/>
      <c r="E66" s="7"/>
      <c r="F66" s="279">
        <f>'Page 1'!N70</f>
        <v>0</v>
      </c>
      <c r="G66" s="280"/>
      <c r="H66" s="7" t="s">
        <v>99</v>
      </c>
      <c r="I66" s="7"/>
      <c r="J66" s="7"/>
      <c r="K66" s="250"/>
      <c r="L66" s="251"/>
      <c r="M66" s="252"/>
      <c r="N66" s="198"/>
      <c r="O66" s="244"/>
      <c r="P66" s="51"/>
    </row>
    <row r="67" spans="1:16" ht="18">
      <c r="A67" s="7"/>
      <c r="B67" s="7"/>
      <c r="C67" s="7"/>
      <c r="D67" s="7"/>
      <c r="E67" s="7"/>
      <c r="F67" s="25"/>
      <c r="G67" s="25"/>
      <c r="H67" s="7"/>
      <c r="I67" s="7"/>
      <c r="J67" s="7"/>
      <c r="K67" s="46"/>
      <c r="L67" s="46"/>
      <c r="M67" s="46"/>
      <c r="N67" s="11"/>
      <c r="O67" s="123"/>
      <c r="P67" s="9"/>
    </row>
    <row r="68" spans="1:16" ht="18">
      <c r="A68" s="7"/>
      <c r="B68" s="7"/>
      <c r="C68" s="7"/>
      <c r="D68" s="7"/>
      <c r="E68" s="7"/>
      <c r="F68" s="7"/>
      <c r="G68" s="7"/>
      <c r="H68" s="7"/>
      <c r="I68" s="7"/>
      <c r="J68" s="7"/>
      <c r="K68" s="47"/>
      <c r="L68" s="47"/>
      <c r="M68" s="47"/>
      <c r="N68" s="9"/>
      <c r="O68" s="123"/>
      <c r="P68" s="9"/>
    </row>
    <row r="69" spans="1:16" ht="18">
      <c r="A69" s="6" t="s">
        <v>122</v>
      </c>
      <c r="B69" s="10"/>
      <c r="C69" s="7"/>
      <c r="D69" s="7"/>
      <c r="E69" s="7" t="s">
        <v>130</v>
      </c>
      <c r="F69" s="273" t="e">
        <f>+O65</f>
        <v>#DIV/0!</v>
      </c>
      <c r="G69" s="274"/>
      <c r="H69" s="12" t="s">
        <v>100</v>
      </c>
      <c r="I69" s="22" t="s">
        <v>131</v>
      </c>
      <c r="J69" s="7"/>
      <c r="K69" s="234">
        <f>+O56</f>
        <v>0</v>
      </c>
      <c r="L69" s="255"/>
      <c r="M69" s="256"/>
      <c r="N69" s="197" t="s">
        <v>32</v>
      </c>
      <c r="O69" s="242" t="e">
        <f>+F69+K69</f>
        <v>#DIV/0!</v>
      </c>
      <c r="P69" s="9">
        <v>69</v>
      </c>
    </row>
    <row r="70" spans="1:16" ht="18">
      <c r="A70" s="6"/>
      <c r="B70" s="10"/>
      <c r="C70" s="7"/>
      <c r="D70" s="7"/>
      <c r="E70" s="7"/>
      <c r="F70" s="275"/>
      <c r="G70" s="276"/>
      <c r="H70" s="7"/>
      <c r="I70" s="7"/>
      <c r="J70" s="7"/>
      <c r="K70" s="257"/>
      <c r="L70" s="258"/>
      <c r="M70" s="259"/>
      <c r="N70" s="198"/>
      <c r="O70" s="243"/>
      <c r="P70" s="9"/>
    </row>
    <row r="71" spans="1:16" ht="18">
      <c r="A71" s="6"/>
      <c r="B71" s="10"/>
      <c r="C71" s="7"/>
      <c r="D71" s="7"/>
      <c r="E71" s="7"/>
      <c r="F71" s="25"/>
      <c r="G71" s="25"/>
      <c r="H71" s="7"/>
      <c r="I71" s="7"/>
      <c r="J71" s="7"/>
      <c r="K71" s="16"/>
      <c r="L71" s="16"/>
      <c r="M71" s="16"/>
      <c r="N71" s="7"/>
      <c r="O71" s="125"/>
      <c r="P71" s="9"/>
    </row>
    <row r="72" spans="1:16" ht="18">
      <c r="A72" s="6"/>
      <c r="B72" s="10"/>
      <c r="C72" s="7"/>
      <c r="D72" s="7"/>
      <c r="E72" s="7"/>
      <c r="F72" s="25"/>
      <c r="G72" s="25"/>
      <c r="H72" s="7"/>
      <c r="I72" s="7"/>
      <c r="J72" s="7"/>
      <c r="K72" s="25"/>
      <c r="L72" s="25"/>
      <c r="M72" s="26"/>
      <c r="N72" s="7"/>
      <c r="O72" s="125"/>
      <c r="P72" s="9"/>
    </row>
    <row r="73" spans="1:16" ht="18">
      <c r="A73" s="6"/>
      <c r="B73" s="10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125"/>
      <c r="P73" s="9"/>
    </row>
    <row r="74" spans="1:16" ht="18">
      <c r="A74" s="15" t="s">
        <v>101</v>
      </c>
      <c r="B74" s="10"/>
      <c r="C74" s="10"/>
      <c r="D74" s="7"/>
      <c r="E74" s="7"/>
      <c r="F74" s="7"/>
      <c r="G74" s="7"/>
      <c r="H74" s="7"/>
      <c r="I74" s="7"/>
      <c r="J74" s="7"/>
      <c r="K74" s="7"/>
      <c r="L74" s="7"/>
      <c r="M74" s="7"/>
      <c r="N74" s="9"/>
      <c r="O74" s="125"/>
      <c r="P74" s="9"/>
    </row>
    <row r="75" spans="1:16" ht="18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9"/>
      <c r="O75" s="125"/>
      <c r="P75" s="9"/>
    </row>
    <row r="76" spans="1:16" ht="18">
      <c r="A76" s="7" t="s">
        <v>102</v>
      </c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9"/>
      <c r="O76" s="125"/>
      <c r="P76" s="9"/>
    </row>
    <row r="77" spans="1:16" ht="18">
      <c r="A77" s="7" t="s">
        <v>103</v>
      </c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9"/>
      <c r="O77" s="125"/>
      <c r="P77" s="9"/>
    </row>
    <row r="78" spans="1:16" ht="18">
      <c r="A78" s="7" t="s">
        <v>136</v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125"/>
      <c r="P78" s="9"/>
    </row>
    <row r="79" spans="1:16" ht="18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184" t="s">
        <v>116</v>
      </c>
      <c r="P79" s="184"/>
    </row>
    <row r="80" spans="1:16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129"/>
      <c r="P80" s="51"/>
    </row>
  </sheetData>
  <customSheetViews>
    <customSheetView guid="{AB6A63C1-BDE3-47A3-9B96-496530CE4AA6}" scale="70" fitToPage="1" showRuler="0" topLeftCell="B1">
      <selection activeCell="I25" sqref="I25"/>
      <pageMargins left="0.74803149606299213" right="0.74803149606299213" top="0.98425196850393704" bottom="0.98425196850393704" header="0.51181102362204722" footer="0.51181102362204722"/>
      <pageSetup paperSize="9" scale="49" orientation="portrait" r:id="rId1"/>
      <headerFooter alignWithMargins="0">
        <oddFooter>&amp;L&amp;8Practitioner Services is a division of the Common Services Agency,
commonly known as NHS National Services Scotland&amp;CPage 4&amp;RGMSSUP003XLS v12 (xx-2015)</oddFooter>
      </headerFooter>
    </customSheetView>
    <customSheetView guid="{EA1FBEA0-7F2A-4951-9E41-5AAD4704B92C}" showPageBreaks="1" fitToPage="1" showRuler="0">
      <pageMargins left="0.74803149606299213" right="0.74803149606299213" top="0.98425196850393704" bottom="0.98425196850393704" header="0.51181102362204722" footer="0.51181102362204722"/>
      <pageSetup paperSize="9" scale="49" orientation="portrait" r:id="rId2"/>
      <headerFooter alignWithMargins="0">
        <oddFooter>&amp;L&amp;8Practitioner Services is a division of the Common Services Agency,
commonly known as NHS National Services Scotland&amp;CPage 4&amp;RGMSSUP003XLS v12 (xx-2015)</oddFooter>
      </headerFooter>
    </customSheetView>
    <customSheetView guid="{2CA51737-B04D-4549-8843-F34004D6A8C7}" fitToPage="1">
      <selection activeCell="G16" sqref="G16"/>
      <pageMargins left="0.74803149606299213" right="0.74803149606299213" top="0.98425196850393704" bottom="0.98425196850393704" header="0.51181102362204722" footer="0.51181102362204722"/>
      <pageSetup paperSize="9" scale="48" orientation="portrait" r:id="rId3"/>
      <headerFooter alignWithMargins="0">
        <oddFooter>&amp;L&amp;8Practitioner Services is a division of the Common Services Agency,
commonly known as NHS National Services Scotland&amp;CPage 4&amp;RGMSSUP003XLS v8 (09-2013)</oddFooter>
      </headerFooter>
    </customSheetView>
    <customSheetView guid="{8702AA05-D38F-4556-B374-C1DE209BABF6}" fitToPage="1" showRuler="0">
      <selection activeCell="I16" sqref="I16"/>
      <pageMargins left="0.74803149606299213" right="0.74803149606299213" top="0.98425196850393704" bottom="0.98425196850393704" header="0.51181102362204722" footer="0.51181102362204722"/>
      <pageSetup paperSize="9" scale="49" orientation="portrait" r:id="rId4"/>
      <headerFooter alignWithMargins="0">
        <oddFooter>&amp;CPage 4&amp;RPSDSUP003XLS (11-2007)</oddFooter>
      </headerFooter>
    </customSheetView>
    <customSheetView guid="{25BDAE8F-228C-4E11-BEB4-0E39F1F5A079}" fitToPage="1" showRuler="0">
      <selection activeCell="B55" sqref="B55"/>
      <pageMargins left="0.74803149606299213" right="0.74803149606299213" top="0.98425196850393704" bottom="0.98425196850393704" header="0.51181102362204722" footer="0.51181102362204722"/>
      <pageSetup paperSize="9" scale="48" orientation="portrait" r:id="rId5"/>
      <headerFooter alignWithMargins="0">
        <oddFooter>&amp;L&amp;8Practitioner Services is a division of the Common Services Agency,
commonly known as NHS National Services Scotland&amp;CPage 4&amp;RGMSSUP003XLS v7 (10-2012)</oddFooter>
      </headerFooter>
    </customSheetView>
    <customSheetView guid="{BDCAAF4D-82A8-4194-B60B-B185F13F6DDD}" scale="70" fitToPage="1" showRuler="0">
      <selection activeCell="D4" sqref="D4:D5"/>
      <pageMargins left="0.74803149606299213" right="0.74803149606299213" top="0.98425196850393704" bottom="0.98425196850393704" header="0.51181102362204722" footer="0.51181102362204722"/>
      <pageSetup paperSize="9" scale="49" orientation="portrait" r:id="rId6"/>
      <headerFooter alignWithMargins="0">
        <oddFooter>&amp;L&amp;8Practitioner Services is a division of the Common Services Agency,
commonly known as NHS National Services Scotland&amp;CPage 4&amp;RGMSSUP003XLS v12 (xx-2015)</oddFooter>
      </headerFooter>
    </customSheetView>
  </customSheetViews>
  <mergeCells count="45">
    <mergeCell ref="F69:G70"/>
    <mergeCell ref="F65:G65"/>
    <mergeCell ref="F66:G66"/>
    <mergeCell ref="N26:N27"/>
    <mergeCell ref="N41:N42"/>
    <mergeCell ref="N53:N54"/>
    <mergeCell ref="N56:N57"/>
    <mergeCell ref="F42:G42"/>
    <mergeCell ref="D4:D5"/>
    <mergeCell ref="D7:D8"/>
    <mergeCell ref="D11:D12"/>
    <mergeCell ref="F7:G8"/>
    <mergeCell ref="F11:G12"/>
    <mergeCell ref="F4:G5"/>
    <mergeCell ref="O79:P79"/>
    <mergeCell ref="O59:O60"/>
    <mergeCell ref="K65:M66"/>
    <mergeCell ref="O65:O66"/>
    <mergeCell ref="K69:M70"/>
    <mergeCell ref="O69:O70"/>
    <mergeCell ref="N65:N66"/>
    <mergeCell ref="N69:N70"/>
    <mergeCell ref="N59:N60"/>
    <mergeCell ref="O7:O8"/>
    <mergeCell ref="O11:O12"/>
    <mergeCell ref="F3:G3"/>
    <mergeCell ref="N4:N5"/>
    <mergeCell ref="N7:N8"/>
    <mergeCell ref="N11:N12"/>
    <mergeCell ref="F2:G2"/>
    <mergeCell ref="O53:O54"/>
    <mergeCell ref="O56:O57"/>
    <mergeCell ref="O16:O17"/>
    <mergeCell ref="O41:O42"/>
    <mergeCell ref="O50:O51"/>
    <mergeCell ref="H41:I42"/>
    <mergeCell ref="K41:M42"/>
    <mergeCell ref="F41:G41"/>
    <mergeCell ref="O4:O5"/>
    <mergeCell ref="O20:O21"/>
    <mergeCell ref="O23:O24"/>
    <mergeCell ref="O26:O27"/>
    <mergeCell ref="N16:N17"/>
    <mergeCell ref="N20:N21"/>
    <mergeCell ref="N23:N24"/>
  </mergeCells>
  <phoneticPr fontId="0" type="noConversion"/>
  <pageMargins left="0.74803149606299213" right="0.74803149606299213" top="0.98425196850393704" bottom="0.78740157480314965" header="0.51181102362204722" footer="0.51181102362204722"/>
  <pageSetup paperSize="9" scale="51" orientation="portrait" r:id="rId7"/>
  <headerFooter alignWithMargins="0">
    <oddFooter>&amp;CPage 4&amp;RGM-CF-SF006 v12 (11-2025)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84"/>
  <sheetViews>
    <sheetView topLeftCell="A47" zoomScaleNormal="100" workbookViewId="0">
      <selection activeCell="G84" sqref="G84:J84"/>
    </sheetView>
  </sheetViews>
  <sheetFormatPr defaultRowHeight="12.75"/>
  <sheetData>
    <row r="1" spans="1:16" ht="18" customHeight="1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13"/>
      <c r="O1" s="9"/>
      <c r="P1" s="51"/>
    </row>
    <row r="2" spans="1:16" ht="18" customHeight="1">
      <c r="A2" s="292" t="s">
        <v>270</v>
      </c>
      <c r="B2" s="292"/>
      <c r="C2" s="292"/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  <c r="O2" s="9"/>
      <c r="P2" s="51"/>
    </row>
    <row r="3" spans="1:16" ht="18" customHeight="1">
      <c r="A3" s="292"/>
      <c r="B3" s="292"/>
      <c r="C3" s="292"/>
      <c r="D3" s="292"/>
      <c r="E3" s="292"/>
      <c r="F3" s="292"/>
      <c r="G3" s="292"/>
      <c r="H3" s="292"/>
      <c r="I3" s="292"/>
      <c r="J3" s="292"/>
      <c r="K3" s="292"/>
      <c r="L3" s="292"/>
      <c r="M3" s="292"/>
      <c r="N3" s="292"/>
      <c r="O3" s="9"/>
      <c r="P3" s="51"/>
    </row>
    <row r="4" spans="1:16" ht="18" customHeight="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13"/>
      <c r="O4" s="9"/>
      <c r="P4" s="51"/>
    </row>
    <row r="5" spans="1:16" ht="18" customHeight="1">
      <c r="A5" s="6" t="s">
        <v>104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13"/>
      <c r="O5" s="9"/>
      <c r="P5" s="51"/>
    </row>
    <row r="6" spans="1:16" ht="18" customHeight="1">
      <c r="A6" s="6" t="s">
        <v>191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13"/>
      <c r="O6" s="9" t="s">
        <v>17</v>
      </c>
      <c r="P6" s="51"/>
    </row>
    <row r="7" spans="1:16" ht="18" customHeight="1">
      <c r="A7" s="6" t="s">
        <v>281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13"/>
      <c r="O7" s="9"/>
      <c r="P7" s="51"/>
    </row>
    <row r="8" spans="1:16" ht="18" customHeight="1">
      <c r="A8" s="6" t="s">
        <v>268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13"/>
      <c r="O8" s="9"/>
      <c r="P8" s="51"/>
    </row>
    <row r="9" spans="1:16" ht="18" customHeight="1">
      <c r="A9" s="6" t="s">
        <v>269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13"/>
      <c r="O9" s="9"/>
      <c r="P9" s="51"/>
    </row>
    <row r="10" spans="1:16" ht="18" customHeight="1">
      <c r="A10" s="2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13"/>
      <c r="O10" s="9"/>
      <c r="P10" s="51"/>
    </row>
    <row r="11" spans="1:16" ht="18" customHeight="1">
      <c r="A11" s="28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30"/>
      <c r="M11" s="29"/>
      <c r="N11" s="31"/>
      <c r="O11" s="9">
        <v>70</v>
      </c>
      <c r="P11" s="51"/>
    </row>
    <row r="12" spans="1:16" ht="18" customHeight="1">
      <c r="A12" s="32"/>
      <c r="B12" s="7"/>
      <c r="C12" s="7"/>
      <c r="D12" s="7"/>
      <c r="E12" s="7"/>
      <c r="F12" s="7"/>
      <c r="G12" s="7"/>
      <c r="H12" s="7"/>
      <c r="I12" s="7"/>
      <c r="J12" s="7"/>
      <c r="K12" s="7"/>
      <c r="L12" s="11"/>
      <c r="M12" s="7"/>
      <c r="N12" s="33"/>
      <c r="O12" s="9"/>
      <c r="P12" s="51"/>
    </row>
    <row r="13" spans="1:16" ht="18" customHeight="1">
      <c r="A13" s="32"/>
      <c r="B13" s="7"/>
      <c r="C13" s="7"/>
      <c r="D13" s="7"/>
      <c r="E13" s="7"/>
      <c r="F13" s="7"/>
      <c r="G13" s="7"/>
      <c r="H13" s="7"/>
      <c r="I13" s="7"/>
      <c r="J13" s="7"/>
      <c r="K13" s="7"/>
      <c r="L13" s="11"/>
      <c r="M13" s="7"/>
      <c r="N13" s="33"/>
      <c r="O13" s="9"/>
      <c r="P13" s="51"/>
    </row>
    <row r="14" spans="1:16" ht="18" customHeight="1">
      <c r="A14" s="32"/>
      <c r="B14" s="7"/>
      <c r="C14" s="7"/>
      <c r="D14" s="7"/>
      <c r="E14" s="7"/>
      <c r="F14" s="7"/>
      <c r="G14" s="7"/>
      <c r="H14" s="7"/>
      <c r="I14" s="7"/>
      <c r="J14" s="7"/>
      <c r="K14" s="7"/>
      <c r="L14" s="11"/>
      <c r="M14" s="7"/>
      <c r="N14" s="33"/>
      <c r="O14" s="9"/>
      <c r="P14" s="51"/>
    </row>
    <row r="15" spans="1:16" ht="18" customHeight="1">
      <c r="A15" s="32"/>
      <c r="B15" s="7"/>
      <c r="C15" s="7"/>
      <c r="D15" s="7"/>
      <c r="E15" s="7"/>
      <c r="F15" s="7"/>
      <c r="G15" s="7"/>
      <c r="H15" s="7"/>
      <c r="I15" s="7"/>
      <c r="J15" s="7"/>
      <c r="K15" s="7"/>
      <c r="L15" s="11"/>
      <c r="M15" s="7"/>
      <c r="N15" s="33"/>
      <c r="O15" s="9"/>
      <c r="P15" s="51"/>
    </row>
    <row r="16" spans="1:16" ht="18" customHeight="1">
      <c r="A16" s="32"/>
      <c r="B16" s="7"/>
      <c r="C16" s="7"/>
      <c r="D16" s="7"/>
      <c r="E16" s="7"/>
      <c r="F16" s="7"/>
      <c r="G16" s="7"/>
      <c r="H16" s="7"/>
      <c r="I16" s="7"/>
      <c r="J16" s="7"/>
      <c r="K16" s="7"/>
      <c r="L16" s="11"/>
      <c r="M16" s="7"/>
      <c r="N16" s="33"/>
      <c r="O16" s="9"/>
      <c r="P16" s="51"/>
    </row>
    <row r="17" spans="1:16" ht="18" customHeight="1">
      <c r="A17" s="32"/>
      <c r="B17" s="7"/>
      <c r="C17" s="7"/>
      <c r="D17" s="7"/>
      <c r="E17" s="7"/>
      <c r="F17" s="7"/>
      <c r="G17" s="7"/>
      <c r="H17" s="7"/>
      <c r="I17" s="7"/>
      <c r="J17" s="7"/>
      <c r="K17" s="7"/>
      <c r="L17" s="11"/>
      <c r="M17" s="7"/>
      <c r="N17" s="33"/>
      <c r="O17" s="9"/>
      <c r="P17" s="51"/>
    </row>
    <row r="18" spans="1:16" ht="18" customHeight="1">
      <c r="A18" s="32"/>
      <c r="B18" s="7"/>
      <c r="C18" s="7"/>
      <c r="D18" s="7"/>
      <c r="E18" s="7"/>
      <c r="F18" s="7"/>
      <c r="G18" s="7"/>
      <c r="H18" s="7"/>
      <c r="I18" s="7"/>
      <c r="J18" s="7"/>
      <c r="K18" s="7"/>
      <c r="L18" s="11"/>
      <c r="M18" s="7"/>
      <c r="N18" s="33"/>
      <c r="O18" s="9"/>
      <c r="P18" s="51"/>
    </row>
    <row r="19" spans="1:16" ht="18" customHeight="1">
      <c r="A19" s="32"/>
      <c r="B19" s="7"/>
      <c r="C19" s="7"/>
      <c r="D19" s="7"/>
      <c r="E19" s="7"/>
      <c r="F19" s="7"/>
      <c r="G19" s="7"/>
      <c r="H19" s="7"/>
      <c r="I19" s="7"/>
      <c r="J19" s="7"/>
      <c r="K19" s="7"/>
      <c r="L19" s="11"/>
      <c r="M19" s="7"/>
      <c r="N19" s="33"/>
      <c r="O19" s="9"/>
      <c r="P19" s="51"/>
    </row>
    <row r="20" spans="1:16" ht="18" customHeight="1">
      <c r="A20" s="32"/>
      <c r="B20" s="7"/>
      <c r="C20" s="7"/>
      <c r="D20" s="7"/>
      <c r="E20" s="7"/>
      <c r="F20" s="7"/>
      <c r="G20" s="7"/>
      <c r="H20" s="7"/>
      <c r="I20" s="7"/>
      <c r="J20" s="7"/>
      <c r="K20" s="7"/>
      <c r="L20" s="11"/>
      <c r="M20" s="7"/>
      <c r="N20" s="33"/>
      <c r="O20" s="9"/>
      <c r="P20" s="51"/>
    </row>
    <row r="21" spans="1:16" ht="18" customHeight="1">
      <c r="A21" s="32"/>
      <c r="B21" s="7"/>
      <c r="C21" s="7"/>
      <c r="D21" s="7"/>
      <c r="E21" s="7"/>
      <c r="F21" s="7"/>
      <c r="G21" s="7"/>
      <c r="H21" s="7"/>
      <c r="I21" s="7"/>
      <c r="J21" s="7"/>
      <c r="K21" s="7"/>
      <c r="L21" s="11"/>
      <c r="M21" s="7"/>
      <c r="N21" s="33"/>
      <c r="O21" s="9"/>
      <c r="P21" s="51"/>
    </row>
    <row r="22" spans="1:16" ht="18" customHeight="1">
      <c r="A22" s="32"/>
      <c r="B22" s="7"/>
      <c r="C22" s="7"/>
      <c r="D22" s="7"/>
      <c r="E22" s="7"/>
      <c r="F22" s="7"/>
      <c r="G22" s="7"/>
      <c r="H22" s="7"/>
      <c r="I22" s="7"/>
      <c r="J22" s="7"/>
      <c r="K22" s="7"/>
      <c r="L22" s="11"/>
      <c r="M22" s="7"/>
      <c r="N22" s="33"/>
      <c r="O22" s="9"/>
      <c r="P22" s="51"/>
    </row>
    <row r="23" spans="1:16" ht="18" customHeight="1">
      <c r="A23" s="32"/>
      <c r="B23" s="7"/>
      <c r="C23" s="7"/>
      <c r="D23" s="7"/>
      <c r="E23" s="7"/>
      <c r="F23" s="7"/>
      <c r="G23" s="7"/>
      <c r="H23" s="7"/>
      <c r="I23" s="7"/>
      <c r="J23" s="7"/>
      <c r="K23" s="7"/>
      <c r="L23" s="11"/>
      <c r="M23" s="7"/>
      <c r="N23" s="33"/>
      <c r="O23" s="9"/>
      <c r="P23" s="51"/>
    </row>
    <row r="24" spans="1:16" ht="18" customHeight="1">
      <c r="A24" s="32"/>
      <c r="B24" s="7"/>
      <c r="C24" s="7"/>
      <c r="D24" s="7"/>
      <c r="E24" s="7"/>
      <c r="F24" s="7"/>
      <c r="G24" s="7"/>
      <c r="H24" s="7"/>
      <c r="I24" s="7"/>
      <c r="J24" s="7"/>
      <c r="K24" s="7"/>
      <c r="L24" s="11"/>
      <c r="M24" s="7"/>
      <c r="N24" s="33"/>
      <c r="O24" s="9"/>
      <c r="P24" s="51"/>
    </row>
    <row r="25" spans="1:16" ht="18" customHeight="1">
      <c r="A25" s="32"/>
      <c r="B25" s="7"/>
      <c r="C25" s="7"/>
      <c r="D25" s="7"/>
      <c r="E25" s="7"/>
      <c r="F25" s="7"/>
      <c r="G25" s="7"/>
      <c r="H25" s="7"/>
      <c r="I25" s="7"/>
      <c r="J25" s="7"/>
      <c r="K25" s="7"/>
      <c r="L25" s="11"/>
      <c r="M25" s="7"/>
      <c r="N25" s="33"/>
      <c r="O25" s="9"/>
      <c r="P25" s="51"/>
    </row>
    <row r="26" spans="1:16" ht="18" customHeight="1">
      <c r="A26" s="32"/>
      <c r="B26" s="7"/>
      <c r="C26" s="7"/>
      <c r="D26" s="7"/>
      <c r="E26" s="7"/>
      <c r="F26" s="7"/>
      <c r="G26" s="7"/>
      <c r="H26" s="7"/>
      <c r="I26" s="7"/>
      <c r="J26" s="7"/>
      <c r="K26" s="7"/>
      <c r="L26" s="11"/>
      <c r="M26" s="7"/>
      <c r="N26" s="33"/>
      <c r="O26" s="9"/>
      <c r="P26" s="51"/>
    </row>
    <row r="27" spans="1:16" ht="18" customHeight="1">
      <c r="A27" s="32"/>
      <c r="B27" s="7"/>
      <c r="C27" s="7"/>
      <c r="D27" s="7"/>
      <c r="E27" s="7"/>
      <c r="F27" s="7"/>
      <c r="G27" s="7"/>
      <c r="H27" s="7"/>
      <c r="I27" s="7"/>
      <c r="J27" s="7"/>
      <c r="K27" s="7"/>
      <c r="L27" s="11"/>
      <c r="M27" s="7"/>
      <c r="N27" s="33"/>
      <c r="O27" s="9"/>
      <c r="P27" s="51"/>
    </row>
    <row r="28" spans="1:16" ht="18" customHeight="1">
      <c r="A28" s="32"/>
      <c r="B28" s="7"/>
      <c r="C28" s="7"/>
      <c r="D28" s="7"/>
      <c r="E28" s="7"/>
      <c r="F28" s="7"/>
      <c r="G28" s="7"/>
      <c r="H28" s="7"/>
      <c r="I28" s="7"/>
      <c r="J28" s="7"/>
      <c r="K28" s="7"/>
      <c r="L28" s="11"/>
      <c r="M28" s="7"/>
      <c r="N28" s="33"/>
      <c r="O28" s="9"/>
      <c r="P28" s="51"/>
    </row>
    <row r="29" spans="1:16" ht="18" customHeight="1">
      <c r="A29" s="32"/>
      <c r="B29" s="7"/>
      <c r="C29" s="7"/>
      <c r="D29" s="7"/>
      <c r="E29" s="7"/>
      <c r="F29" s="7"/>
      <c r="G29" s="7"/>
      <c r="H29" s="7"/>
      <c r="I29" s="7"/>
      <c r="J29" s="7"/>
      <c r="K29" s="7"/>
      <c r="L29" s="11"/>
      <c r="M29" s="7"/>
      <c r="N29" s="33"/>
      <c r="O29" s="9"/>
      <c r="P29" s="51"/>
    </row>
    <row r="30" spans="1:16" ht="18" customHeight="1">
      <c r="A30" s="32"/>
      <c r="B30" s="7"/>
      <c r="C30" s="7"/>
      <c r="D30" s="7"/>
      <c r="E30" s="7"/>
      <c r="F30" s="7"/>
      <c r="G30" s="7"/>
      <c r="H30" s="7"/>
      <c r="I30" s="7"/>
      <c r="J30" s="7"/>
      <c r="K30" s="7"/>
      <c r="L30" s="11"/>
      <c r="M30" s="7"/>
      <c r="N30" s="33"/>
      <c r="O30" s="9"/>
      <c r="P30" s="51"/>
    </row>
    <row r="31" spans="1:16" ht="18" customHeight="1">
      <c r="A31" s="32"/>
      <c r="B31" s="7"/>
      <c r="C31" s="7"/>
      <c r="D31" s="7"/>
      <c r="E31" s="7"/>
      <c r="F31" s="7"/>
      <c r="G31" s="7"/>
      <c r="H31" s="7"/>
      <c r="I31" s="7"/>
      <c r="J31" s="7"/>
      <c r="K31" s="7"/>
      <c r="L31" s="11"/>
      <c r="M31" s="7"/>
      <c r="N31" s="33"/>
      <c r="O31" s="9"/>
      <c r="P31" s="51"/>
    </row>
    <row r="32" spans="1:16" ht="18" customHeight="1">
      <c r="A32" s="32"/>
      <c r="B32" s="7"/>
      <c r="C32" s="7"/>
      <c r="D32" s="7"/>
      <c r="E32" s="7"/>
      <c r="F32" s="7"/>
      <c r="G32" s="7"/>
      <c r="H32" s="7"/>
      <c r="I32" s="7"/>
      <c r="J32" s="7"/>
      <c r="K32" s="7"/>
      <c r="L32" s="11"/>
      <c r="M32" s="7"/>
      <c r="N32" s="33"/>
      <c r="O32" s="9"/>
      <c r="P32" s="51"/>
    </row>
    <row r="33" spans="1:16" ht="18" customHeight="1">
      <c r="A33" s="32"/>
      <c r="B33" s="7"/>
      <c r="C33" s="7"/>
      <c r="D33" s="7"/>
      <c r="E33" s="7"/>
      <c r="F33" s="7"/>
      <c r="G33" s="7"/>
      <c r="H33" s="7"/>
      <c r="I33" s="7"/>
      <c r="J33" s="7"/>
      <c r="K33" s="7"/>
      <c r="L33" s="11"/>
      <c r="M33" s="7"/>
      <c r="N33" s="33"/>
      <c r="O33" s="9"/>
      <c r="P33" s="51"/>
    </row>
    <row r="34" spans="1:16" ht="18" customHeight="1">
      <c r="A34" s="32"/>
      <c r="B34" s="7"/>
      <c r="C34" s="7"/>
      <c r="D34" s="7"/>
      <c r="E34" s="7"/>
      <c r="F34" s="7"/>
      <c r="G34" s="7"/>
      <c r="H34" s="7"/>
      <c r="I34" s="7"/>
      <c r="J34" s="7"/>
      <c r="K34" s="7"/>
      <c r="L34" s="11"/>
      <c r="M34" s="7"/>
      <c r="N34" s="33"/>
      <c r="O34" s="9"/>
      <c r="P34" s="51"/>
    </row>
    <row r="35" spans="1:16" ht="18" customHeight="1">
      <c r="A35" s="34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35"/>
      <c r="M35" s="27"/>
      <c r="N35" s="36"/>
      <c r="O35" s="9"/>
      <c r="P35" s="51"/>
    </row>
    <row r="36" spans="1:16" ht="18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8"/>
      <c r="O36" s="9"/>
      <c r="P36" s="51"/>
    </row>
    <row r="37" spans="1:16" ht="18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8"/>
      <c r="O37" s="9"/>
      <c r="P37" s="51"/>
    </row>
    <row r="38" spans="1:16" ht="18" customHeight="1">
      <c r="A38" s="15" t="s">
        <v>137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8"/>
      <c r="O38" s="9"/>
      <c r="P38" s="51"/>
    </row>
    <row r="39" spans="1:16" ht="18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8"/>
      <c r="O39" s="9"/>
      <c r="P39" s="51"/>
    </row>
    <row r="40" spans="1:16" ht="18" customHeight="1">
      <c r="A40" s="7" t="s">
        <v>105</v>
      </c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8"/>
      <c r="O40" s="9"/>
      <c r="P40" s="51"/>
    </row>
    <row r="41" spans="1:16" ht="18" customHeight="1">
      <c r="A41" s="7" t="s">
        <v>283</v>
      </c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8"/>
      <c r="O41" s="9"/>
      <c r="P41" s="51"/>
    </row>
    <row r="42" spans="1:16" ht="18" customHeight="1">
      <c r="A42" s="7" t="s">
        <v>153</v>
      </c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8"/>
      <c r="O42" s="9"/>
      <c r="P42" s="51"/>
    </row>
    <row r="43" spans="1:16" ht="18" customHeight="1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8"/>
      <c r="O43" s="9"/>
      <c r="P43" s="51"/>
    </row>
    <row r="44" spans="1:16" ht="18" customHeight="1">
      <c r="A44" s="7" t="s">
        <v>167</v>
      </c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8"/>
      <c r="O44" s="9"/>
      <c r="P44" s="51"/>
    </row>
    <row r="45" spans="1:16" ht="18" customHeight="1">
      <c r="A45" s="7" t="s">
        <v>162</v>
      </c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8"/>
      <c r="O45" s="9"/>
      <c r="P45" s="51"/>
    </row>
    <row r="46" spans="1:16" ht="18" customHeight="1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8"/>
      <c r="O46" s="9"/>
      <c r="P46" s="51"/>
    </row>
    <row r="47" spans="1:16" ht="18" customHeight="1">
      <c r="A47" s="7" t="s">
        <v>142</v>
      </c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8"/>
      <c r="O47" s="9"/>
      <c r="P47" s="51"/>
    </row>
    <row r="48" spans="1:16" ht="18" customHeight="1">
      <c r="A48" s="7" t="s">
        <v>143</v>
      </c>
      <c r="B48" s="7"/>
      <c r="C48" s="7"/>
      <c r="D48" s="27"/>
      <c r="E48" s="27"/>
      <c r="F48" s="27"/>
      <c r="G48" s="27"/>
      <c r="H48" s="27"/>
      <c r="I48" s="7"/>
      <c r="J48" s="7"/>
      <c r="K48" s="7"/>
      <c r="L48" s="7" t="s">
        <v>106</v>
      </c>
      <c r="M48" s="7"/>
      <c r="N48" s="37"/>
      <c r="O48" s="9"/>
      <c r="P48" s="51"/>
    </row>
    <row r="49" spans="1:16" ht="18" customHeight="1">
      <c r="A49" s="7"/>
      <c r="B49" s="7"/>
      <c r="C49" s="7"/>
      <c r="D49" s="7" t="s">
        <v>141</v>
      </c>
      <c r="E49" s="7"/>
      <c r="F49" s="7"/>
      <c r="G49" s="7"/>
      <c r="H49" s="7"/>
      <c r="I49" s="7"/>
      <c r="J49" s="7"/>
      <c r="K49" s="7"/>
      <c r="L49" s="7"/>
      <c r="M49" s="7"/>
      <c r="N49" s="13"/>
      <c r="O49" s="9"/>
      <c r="P49" s="51"/>
    </row>
    <row r="50" spans="1:16" ht="36" customHeight="1">
      <c r="A50" s="292" t="s">
        <v>138</v>
      </c>
      <c r="B50" s="292"/>
      <c r="C50" s="292"/>
      <c r="D50" s="292"/>
      <c r="E50" s="292"/>
      <c r="F50" s="292"/>
      <c r="G50" s="292"/>
      <c r="H50" s="292"/>
      <c r="I50" s="292"/>
      <c r="J50" s="292"/>
      <c r="K50" s="292"/>
      <c r="L50" s="292"/>
      <c r="M50" s="292"/>
      <c r="N50" s="292"/>
      <c r="O50" s="9"/>
      <c r="P50" s="51"/>
    </row>
    <row r="51" spans="1:16" ht="18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13"/>
      <c r="O51" s="9"/>
      <c r="P51" s="51"/>
    </row>
    <row r="52" spans="1:16" ht="18" customHeight="1" thickBot="1"/>
    <row r="53" spans="1:16" ht="21" thickBot="1">
      <c r="C53" s="311" t="s">
        <v>275</v>
      </c>
      <c r="D53" s="312"/>
      <c r="E53" s="312"/>
      <c r="F53" s="312"/>
      <c r="G53" s="312"/>
      <c r="H53" s="312"/>
      <c r="I53" s="312"/>
      <c r="J53" s="312"/>
      <c r="K53" s="312"/>
      <c r="L53" s="312"/>
      <c r="M53" s="312"/>
      <c r="N53" s="313"/>
    </row>
    <row r="54" spans="1:16" ht="25.5" customHeight="1" thickBot="1">
      <c r="C54" s="311" t="s">
        <v>240</v>
      </c>
      <c r="D54" s="312"/>
      <c r="E54" s="312"/>
      <c r="F54" s="312"/>
      <c r="G54" s="312"/>
      <c r="H54" s="312"/>
      <c r="I54" s="312"/>
      <c r="J54" s="312"/>
      <c r="K54" s="312"/>
      <c r="L54" s="312"/>
      <c r="M54" s="312"/>
      <c r="N54" s="313"/>
    </row>
    <row r="55" spans="1:16" ht="25.5" customHeight="1" thickBot="1">
      <c r="C55" s="311" t="s">
        <v>273</v>
      </c>
      <c r="D55" s="312"/>
      <c r="E55" s="312"/>
      <c r="F55" s="312"/>
      <c r="G55" s="312"/>
      <c r="H55" s="312"/>
      <c r="I55" s="312"/>
      <c r="J55" s="312"/>
      <c r="K55" s="312"/>
      <c r="L55" s="312"/>
      <c r="M55" s="312"/>
      <c r="N55" s="313"/>
    </row>
    <row r="56" spans="1:16" ht="25.5" customHeight="1" thickBot="1">
      <c r="C56" s="120"/>
      <c r="D56" s="120"/>
      <c r="E56" s="120"/>
      <c r="F56" s="120"/>
      <c r="G56" s="120"/>
      <c r="H56" s="120"/>
      <c r="I56" s="120"/>
      <c r="J56" s="120"/>
      <c r="K56" s="120"/>
      <c r="L56" s="120"/>
      <c r="M56" s="120"/>
      <c r="N56" s="120"/>
    </row>
    <row r="57" spans="1:16" ht="25.5" customHeight="1" thickBot="1">
      <c r="C57" s="314" t="s">
        <v>195</v>
      </c>
      <c r="D57" s="315"/>
      <c r="E57" s="315"/>
      <c r="F57" s="316"/>
      <c r="G57" s="317" t="s">
        <v>196</v>
      </c>
      <c r="H57" s="318"/>
      <c r="I57" s="318"/>
      <c r="J57" s="319"/>
      <c r="K57" s="317" t="s">
        <v>197</v>
      </c>
      <c r="L57" s="318"/>
      <c r="M57" s="318"/>
      <c r="N57" s="319"/>
    </row>
    <row r="58" spans="1:16" ht="25.5" customHeight="1">
      <c r="C58" s="302" t="s">
        <v>198</v>
      </c>
      <c r="D58" s="303"/>
      <c r="E58" s="303"/>
      <c r="F58" s="304"/>
      <c r="G58" s="286">
        <v>13330</v>
      </c>
      <c r="H58" s="287"/>
      <c r="I58" s="287"/>
      <c r="J58" s="288"/>
      <c r="K58" s="305">
        <v>5.7000000000000002E-2</v>
      </c>
      <c r="L58" s="306"/>
      <c r="M58" s="306"/>
      <c r="N58" s="307"/>
    </row>
    <row r="59" spans="1:16" ht="25.5" customHeight="1">
      <c r="C59" s="308">
        <v>13331</v>
      </c>
      <c r="D59" s="309"/>
      <c r="E59" s="309"/>
      <c r="F59" s="310"/>
      <c r="G59" s="286">
        <v>25367</v>
      </c>
      <c r="H59" s="287"/>
      <c r="I59" s="287"/>
      <c r="J59" s="288"/>
      <c r="K59" s="289">
        <v>6.0999999999999999E-2</v>
      </c>
      <c r="L59" s="290"/>
      <c r="M59" s="290"/>
      <c r="N59" s="291"/>
    </row>
    <row r="60" spans="1:16" ht="25.5" customHeight="1">
      <c r="C60" s="283">
        <v>25638</v>
      </c>
      <c r="D60" s="284"/>
      <c r="E60" s="284"/>
      <c r="F60" s="285"/>
      <c r="G60" s="286">
        <v>30018</v>
      </c>
      <c r="H60" s="287"/>
      <c r="I60" s="287"/>
      <c r="J60" s="288"/>
      <c r="K60" s="289">
        <v>6.7000000000000004E-2</v>
      </c>
      <c r="L60" s="290"/>
      <c r="M60" s="290"/>
      <c r="N60" s="291"/>
    </row>
    <row r="61" spans="1:16" ht="25.5" customHeight="1">
      <c r="C61" s="283">
        <v>30019</v>
      </c>
      <c r="D61" s="284"/>
      <c r="E61" s="284"/>
      <c r="F61" s="285"/>
      <c r="G61" s="286">
        <v>37663</v>
      </c>
      <c r="H61" s="287"/>
      <c r="I61" s="287"/>
      <c r="J61" s="288"/>
      <c r="K61" s="289">
        <v>8.2000000000000003E-2</v>
      </c>
      <c r="L61" s="290"/>
      <c r="M61" s="290"/>
      <c r="N61" s="291"/>
    </row>
    <row r="62" spans="1:16" ht="25.5" customHeight="1">
      <c r="C62" s="283">
        <v>37664</v>
      </c>
      <c r="D62" s="284"/>
      <c r="E62" s="284"/>
      <c r="F62" s="285"/>
      <c r="G62" s="286">
        <v>37830</v>
      </c>
      <c r="H62" s="287"/>
      <c r="I62" s="287"/>
      <c r="J62" s="288"/>
      <c r="K62" s="289">
        <v>9.8000000000000004E-2</v>
      </c>
      <c r="L62" s="290"/>
      <c r="M62" s="290"/>
      <c r="N62" s="291"/>
    </row>
    <row r="63" spans="1:16" ht="25.5" customHeight="1">
      <c r="C63" s="283">
        <v>37831</v>
      </c>
      <c r="D63" s="284"/>
      <c r="E63" s="284"/>
      <c r="F63" s="285"/>
      <c r="G63" s="286">
        <v>39497</v>
      </c>
      <c r="H63" s="287"/>
      <c r="I63" s="287"/>
      <c r="J63" s="288"/>
      <c r="K63" s="289">
        <v>0.1</v>
      </c>
      <c r="L63" s="290"/>
      <c r="M63" s="290"/>
      <c r="N63" s="291"/>
    </row>
    <row r="64" spans="1:16" ht="25.5" customHeight="1">
      <c r="C64" s="283">
        <v>39498</v>
      </c>
      <c r="D64" s="284"/>
      <c r="E64" s="284"/>
      <c r="F64" s="285"/>
      <c r="G64" s="286">
        <v>48009</v>
      </c>
      <c r="H64" s="287"/>
      <c r="I64" s="287"/>
      <c r="J64" s="288"/>
      <c r="K64" s="289">
        <v>0.105</v>
      </c>
      <c r="L64" s="290"/>
      <c r="M64" s="290"/>
      <c r="N64" s="291"/>
    </row>
    <row r="65" spans="3:14" ht="25.5" customHeight="1">
      <c r="C65" s="283">
        <v>48010</v>
      </c>
      <c r="D65" s="284"/>
      <c r="E65" s="284"/>
      <c r="F65" s="285"/>
      <c r="G65" s="286">
        <v>51954</v>
      </c>
      <c r="H65" s="287"/>
      <c r="I65" s="287"/>
      <c r="J65" s="288"/>
      <c r="K65" s="289">
        <v>0.108</v>
      </c>
      <c r="L65" s="290"/>
      <c r="M65" s="290"/>
      <c r="N65" s="291"/>
    </row>
    <row r="66" spans="3:14" ht="25.5" customHeight="1">
      <c r="C66" s="283">
        <v>51955</v>
      </c>
      <c r="D66" s="284"/>
      <c r="E66" s="284"/>
      <c r="F66" s="285"/>
      <c r="G66" s="286">
        <v>72656</v>
      </c>
      <c r="H66" s="287"/>
      <c r="I66" s="287"/>
      <c r="J66" s="288"/>
      <c r="K66" s="289">
        <v>0.113</v>
      </c>
      <c r="L66" s="290"/>
      <c r="M66" s="290"/>
      <c r="N66" s="291"/>
    </row>
    <row r="67" spans="3:14" ht="25.5" customHeight="1" thickBot="1">
      <c r="C67" s="293">
        <v>72657</v>
      </c>
      <c r="D67" s="294"/>
      <c r="E67" s="294"/>
      <c r="F67" s="295"/>
      <c r="G67" s="296" t="s">
        <v>199</v>
      </c>
      <c r="H67" s="297"/>
      <c r="I67" s="297"/>
      <c r="J67" s="298"/>
      <c r="K67" s="299">
        <v>0.13700000000000001</v>
      </c>
      <c r="L67" s="300"/>
      <c r="M67" s="300"/>
      <c r="N67" s="301"/>
    </row>
    <row r="68" spans="3:14" ht="25.5" customHeight="1"/>
    <row r="69" spans="3:14" ht="25.5" customHeight="1"/>
    <row r="70" spans="3:14" ht="25.5" customHeight="1" thickBot="1"/>
    <row r="71" spans="3:14" ht="25.5" customHeight="1" thickBot="1">
      <c r="C71" s="311" t="s">
        <v>275</v>
      </c>
      <c r="D71" s="312"/>
      <c r="E71" s="312"/>
      <c r="F71" s="312"/>
      <c r="G71" s="312"/>
      <c r="H71" s="312"/>
      <c r="I71" s="312"/>
      <c r="J71" s="312"/>
      <c r="K71" s="312"/>
      <c r="L71" s="312"/>
      <c r="M71" s="312"/>
      <c r="N71" s="313"/>
    </row>
    <row r="72" spans="3:14" ht="25.5" customHeight="1" thickBot="1">
      <c r="C72" s="311" t="s">
        <v>240</v>
      </c>
      <c r="D72" s="312"/>
      <c r="E72" s="312"/>
      <c r="F72" s="312"/>
      <c r="G72" s="312"/>
      <c r="H72" s="312"/>
      <c r="I72" s="312"/>
      <c r="J72" s="312"/>
      <c r="K72" s="312"/>
      <c r="L72" s="312"/>
      <c r="M72" s="312"/>
      <c r="N72" s="313"/>
    </row>
    <row r="73" spans="3:14" ht="25.5" customHeight="1" thickBot="1">
      <c r="C73" s="311" t="s">
        <v>274</v>
      </c>
      <c r="D73" s="312"/>
      <c r="E73" s="312"/>
      <c r="F73" s="312"/>
      <c r="G73" s="312"/>
      <c r="H73" s="312"/>
      <c r="I73" s="312"/>
      <c r="J73" s="312"/>
      <c r="K73" s="312"/>
      <c r="L73" s="312"/>
      <c r="M73" s="312"/>
      <c r="N73" s="313"/>
    </row>
    <row r="74" spans="3:14" ht="21" thickBot="1">
      <c r="C74" s="120"/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/>
    </row>
    <row r="75" spans="3:14" ht="21" thickBot="1">
      <c r="C75" s="317" t="s">
        <v>195</v>
      </c>
      <c r="D75" s="318"/>
      <c r="E75" s="318"/>
      <c r="F75" s="319"/>
      <c r="G75" s="317" t="s">
        <v>196</v>
      </c>
      <c r="H75" s="318"/>
      <c r="I75" s="318"/>
      <c r="J75" s="319"/>
      <c r="K75" s="317" t="s">
        <v>197</v>
      </c>
      <c r="L75" s="318"/>
      <c r="M75" s="318"/>
      <c r="N75" s="319"/>
    </row>
    <row r="76" spans="3:14" ht="20.25">
      <c r="C76" s="287" t="s">
        <v>198</v>
      </c>
      <c r="D76" s="287"/>
      <c r="E76" s="287"/>
      <c r="F76" s="287"/>
      <c r="G76" s="320">
        <v>13330</v>
      </c>
      <c r="H76" s="287"/>
      <c r="I76" s="287"/>
      <c r="J76" s="287"/>
      <c r="K76" s="306">
        <v>5.7000000000000002E-2</v>
      </c>
      <c r="L76" s="306"/>
      <c r="M76" s="306"/>
      <c r="N76" s="306"/>
    </row>
    <row r="77" spans="3:14" ht="20.25">
      <c r="C77" s="321">
        <v>13331</v>
      </c>
      <c r="D77" s="309"/>
      <c r="E77" s="309"/>
      <c r="F77" s="309"/>
      <c r="G77" s="321">
        <v>26762</v>
      </c>
      <c r="H77" s="309"/>
      <c r="I77" s="309"/>
      <c r="J77" s="309"/>
      <c r="K77" s="290">
        <v>6.4000000000000001E-2</v>
      </c>
      <c r="L77" s="290"/>
      <c r="M77" s="290"/>
      <c r="N77" s="290"/>
    </row>
    <row r="78" spans="3:14" ht="20.25">
      <c r="C78" s="321">
        <v>26763</v>
      </c>
      <c r="D78" s="321"/>
      <c r="E78" s="321"/>
      <c r="F78" s="321"/>
      <c r="G78" s="321">
        <v>31669</v>
      </c>
      <c r="H78" s="309"/>
      <c r="I78" s="309"/>
      <c r="J78" s="309"/>
      <c r="K78" s="290">
        <v>7.0000000000000007E-2</v>
      </c>
      <c r="L78" s="290"/>
      <c r="M78" s="290"/>
      <c r="N78" s="290"/>
    </row>
    <row r="79" spans="3:14" ht="20.25">
      <c r="C79" s="321">
        <v>31670</v>
      </c>
      <c r="D79" s="321"/>
      <c r="E79" s="321"/>
      <c r="F79" s="321"/>
      <c r="G79" s="321">
        <v>39734</v>
      </c>
      <c r="H79" s="309"/>
      <c r="I79" s="309"/>
      <c r="J79" s="309"/>
      <c r="K79" s="290">
        <v>8.6999999999999994E-2</v>
      </c>
      <c r="L79" s="290"/>
      <c r="M79" s="290"/>
      <c r="N79" s="290"/>
    </row>
    <row r="80" spans="3:14" ht="20.25">
      <c r="C80" s="321">
        <v>39735</v>
      </c>
      <c r="D80" s="321"/>
      <c r="E80" s="321"/>
      <c r="F80" s="321"/>
      <c r="G80" s="321">
        <v>41669</v>
      </c>
      <c r="H80" s="309"/>
      <c r="I80" s="309"/>
      <c r="J80" s="309"/>
      <c r="K80" s="290">
        <v>9.8000000000000004E-2</v>
      </c>
      <c r="L80" s="290"/>
      <c r="M80" s="290"/>
      <c r="N80" s="290"/>
    </row>
    <row r="81" spans="3:14" ht="20.25">
      <c r="C81" s="321">
        <v>41670</v>
      </c>
      <c r="D81" s="321"/>
      <c r="E81" s="321"/>
      <c r="F81" s="321"/>
      <c r="G81" s="321">
        <v>50650</v>
      </c>
      <c r="H81" s="309"/>
      <c r="I81" s="309"/>
      <c r="J81" s="309"/>
      <c r="K81" s="290">
        <v>0.105</v>
      </c>
      <c r="L81" s="290"/>
      <c r="M81" s="290"/>
      <c r="N81" s="290"/>
    </row>
    <row r="82" spans="3:14" ht="20.25">
      <c r="C82" s="321">
        <v>50651</v>
      </c>
      <c r="D82" s="321"/>
      <c r="E82" s="321"/>
      <c r="F82" s="321"/>
      <c r="G82" s="322">
        <v>54811</v>
      </c>
      <c r="H82" s="322"/>
      <c r="I82" s="322"/>
      <c r="J82" s="322"/>
      <c r="K82" s="290">
        <v>0.112</v>
      </c>
      <c r="L82" s="290"/>
      <c r="M82" s="290"/>
      <c r="N82" s="290"/>
    </row>
    <row r="83" spans="3:14" ht="20.25">
      <c r="C83" s="321">
        <v>54812</v>
      </c>
      <c r="D83" s="321"/>
      <c r="E83" s="321"/>
      <c r="F83" s="321"/>
      <c r="G83" s="321">
        <v>76652</v>
      </c>
      <c r="H83" s="309"/>
      <c r="I83" s="309"/>
      <c r="J83" s="309"/>
      <c r="K83" s="290">
        <v>0.11600000000000001</v>
      </c>
      <c r="L83" s="290"/>
      <c r="M83" s="290"/>
      <c r="N83" s="290"/>
    </row>
    <row r="84" spans="3:14" ht="20.25">
      <c r="C84" s="321">
        <v>76553</v>
      </c>
      <c r="D84" s="321"/>
      <c r="E84" s="321"/>
      <c r="F84" s="321"/>
      <c r="G84" s="309" t="s">
        <v>199</v>
      </c>
      <c r="H84" s="309"/>
      <c r="I84" s="309"/>
      <c r="J84" s="309"/>
      <c r="K84" s="290">
        <v>0.127</v>
      </c>
      <c r="L84" s="290"/>
      <c r="M84" s="290"/>
      <c r="N84" s="290"/>
    </row>
  </sheetData>
  <customSheetViews>
    <customSheetView guid="{AB6A63C1-BDE3-47A3-9B96-496530CE4AA6}" scale="70" topLeftCell="A37">
      <selection activeCell="A41" sqref="A41"/>
      <pageMargins left="0.7" right="0.7" top="0.75" bottom="0.75" header="0.3" footer="0.3"/>
      <pageSetup paperSize="9" orientation="portrait" r:id="rId1"/>
    </customSheetView>
    <customSheetView guid="{EA1FBEA0-7F2A-4951-9E41-5AAD4704B92C}" showPageBreaks="1">
      <selection activeCell="K69" sqref="K69"/>
      <pageMargins left="0.7" right="0.7" top="0.75" bottom="0.75" header="0.3" footer="0.3"/>
      <pageSetup paperSize="9" orientation="portrait" r:id="rId2"/>
    </customSheetView>
    <customSheetView guid="{BDCAAF4D-82A8-4194-B60B-B185F13F6DDD}" scale="70">
      <selection activeCell="A41" sqref="A41"/>
      <pageMargins left="0.7" right="0.7" top="0.75" bottom="0.75" header="0.3" footer="0.3"/>
      <pageSetup paperSize="9" orientation="portrait" r:id="rId3"/>
    </customSheetView>
  </customSheetViews>
  <mergeCells count="71">
    <mergeCell ref="C83:F83"/>
    <mergeCell ref="G83:J83"/>
    <mergeCell ref="K83:N83"/>
    <mergeCell ref="C84:F84"/>
    <mergeCell ref="G84:J84"/>
    <mergeCell ref="K84:N84"/>
    <mergeCell ref="C82:F82"/>
    <mergeCell ref="G82:J82"/>
    <mergeCell ref="K82:N82"/>
    <mergeCell ref="C80:F80"/>
    <mergeCell ref="G80:J80"/>
    <mergeCell ref="K80:N80"/>
    <mergeCell ref="C81:F81"/>
    <mergeCell ref="G81:J81"/>
    <mergeCell ref="K81:N81"/>
    <mergeCell ref="C78:F78"/>
    <mergeCell ref="G78:J78"/>
    <mergeCell ref="K78:N78"/>
    <mergeCell ref="C79:F79"/>
    <mergeCell ref="G79:J79"/>
    <mergeCell ref="K79:N79"/>
    <mergeCell ref="C76:F76"/>
    <mergeCell ref="G76:J76"/>
    <mergeCell ref="K76:N76"/>
    <mergeCell ref="C77:F77"/>
    <mergeCell ref="G77:J77"/>
    <mergeCell ref="K77:N77"/>
    <mergeCell ref="C71:N71"/>
    <mergeCell ref="C72:N72"/>
    <mergeCell ref="C73:N73"/>
    <mergeCell ref="C75:F75"/>
    <mergeCell ref="G75:J75"/>
    <mergeCell ref="K75:N75"/>
    <mergeCell ref="C53:N53"/>
    <mergeCell ref="C54:N54"/>
    <mergeCell ref="C55:N55"/>
    <mergeCell ref="C57:F57"/>
    <mergeCell ref="G57:J57"/>
    <mergeCell ref="K57:N57"/>
    <mergeCell ref="K62:N62"/>
    <mergeCell ref="C58:F58"/>
    <mergeCell ref="G58:J58"/>
    <mergeCell ref="K58:N58"/>
    <mergeCell ref="C59:F59"/>
    <mergeCell ref="G59:J59"/>
    <mergeCell ref="K59:N59"/>
    <mergeCell ref="C61:F61"/>
    <mergeCell ref="G61:J61"/>
    <mergeCell ref="K61:N61"/>
    <mergeCell ref="A50:N50"/>
    <mergeCell ref="A2:N3"/>
    <mergeCell ref="C67:F67"/>
    <mergeCell ref="G67:J67"/>
    <mergeCell ref="K67:N67"/>
    <mergeCell ref="C63:F63"/>
    <mergeCell ref="G63:J63"/>
    <mergeCell ref="K63:N63"/>
    <mergeCell ref="C66:F66"/>
    <mergeCell ref="G66:J66"/>
    <mergeCell ref="K66:N66"/>
    <mergeCell ref="C60:F60"/>
    <mergeCell ref="G60:J60"/>
    <mergeCell ref="K60:N60"/>
    <mergeCell ref="C62:F62"/>
    <mergeCell ref="G62:J62"/>
    <mergeCell ref="C64:F64"/>
    <mergeCell ref="G64:J64"/>
    <mergeCell ref="K64:N64"/>
    <mergeCell ref="C65:F65"/>
    <mergeCell ref="G65:J65"/>
    <mergeCell ref="K65:N65"/>
  </mergeCells>
  <pageMargins left="0.74803149606299213" right="0.74803149606299213" top="0.98425196850393704" bottom="0.98425196850393704" header="0.51181102362204722" footer="0.51181102362204722"/>
  <pageSetup paperSize="9" scale="51" orientation="portrait" r:id="rId4"/>
  <headerFooter alignWithMargins="0">
    <oddFooter>&amp;CPage 5&amp;RGM-CF-SF006 v12 (11-2025)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  <pageSetUpPr fitToPage="1"/>
  </sheetPr>
  <dimension ref="A1:AB93"/>
  <sheetViews>
    <sheetView showRuler="0" zoomScale="60" zoomScaleNormal="60" workbookViewId="0">
      <pane ySplit="12" topLeftCell="A22" activePane="bottomLeft" state="frozen"/>
      <selection activeCell="S63" sqref="S63"/>
      <selection pane="bottomLeft" activeCell="Q1" sqref="Q1"/>
    </sheetView>
  </sheetViews>
  <sheetFormatPr defaultRowHeight="12.75"/>
  <cols>
    <col min="6" max="6" width="11.85546875" customWidth="1"/>
    <col min="7" max="7" width="13.42578125" customWidth="1"/>
    <col min="13" max="13" width="8.42578125" customWidth="1"/>
    <col min="14" max="14" width="29.7109375" customWidth="1"/>
    <col min="15" max="15" width="9.85546875" customWidth="1"/>
    <col min="17" max="17" width="29.7109375" customWidth="1"/>
    <col min="19" max="19" width="29.7109375" customWidth="1"/>
    <col min="21" max="21" width="29.7109375" customWidth="1"/>
    <col min="23" max="23" width="29.7109375" customWidth="1"/>
    <col min="25" max="25" width="32.85546875" style="109" customWidth="1"/>
  </cols>
  <sheetData>
    <row r="1" spans="1:26" ht="33" customHeight="1" thickBot="1">
      <c r="A1" s="108" t="s">
        <v>51</v>
      </c>
      <c r="B1" s="27"/>
      <c r="C1" s="27"/>
      <c r="D1" s="27"/>
      <c r="E1" s="27"/>
      <c r="I1" s="6"/>
      <c r="K1" s="7"/>
      <c r="L1" s="7"/>
      <c r="N1" s="82"/>
      <c r="O1" s="83"/>
      <c r="P1" s="84" t="s">
        <v>233</v>
      </c>
      <c r="Q1" s="89"/>
      <c r="S1" s="11"/>
      <c r="U1" s="11"/>
      <c r="W1" s="11"/>
    </row>
    <row r="2" spans="1:26" ht="24" customHeight="1">
      <c r="A2" s="74"/>
      <c r="I2" s="6"/>
      <c r="K2" s="7"/>
      <c r="L2" s="7"/>
      <c r="N2" s="78"/>
      <c r="P2" s="63"/>
      <c r="Q2" s="87" t="s">
        <v>229</v>
      </c>
      <c r="R2" s="70"/>
      <c r="S2" s="87" t="s">
        <v>229</v>
      </c>
      <c r="T2" s="70"/>
      <c r="U2" s="87" t="s">
        <v>229</v>
      </c>
      <c r="V2" s="70"/>
      <c r="W2" s="87" t="s">
        <v>229</v>
      </c>
    </row>
    <row r="3" spans="1:26" ht="24" customHeight="1">
      <c r="A3" s="7"/>
      <c r="P3" s="11" t="s">
        <v>230</v>
      </c>
      <c r="Q3" s="101"/>
      <c r="R3" s="102"/>
      <c r="S3" s="101"/>
      <c r="T3" s="102"/>
      <c r="U3" s="101"/>
      <c r="V3" s="102"/>
      <c r="W3" s="101"/>
    </row>
    <row r="4" spans="1:26" ht="18" customHeight="1">
      <c r="A4" s="7"/>
      <c r="P4" s="11"/>
      <c r="Q4" s="102"/>
      <c r="R4" s="102"/>
      <c r="S4" s="102"/>
      <c r="T4" s="102"/>
      <c r="U4" s="103"/>
      <c r="V4" s="102"/>
      <c r="W4" s="102"/>
    </row>
    <row r="5" spans="1:26" ht="24" customHeight="1">
      <c r="A5" s="7"/>
      <c r="P5" s="11" t="s">
        <v>228</v>
      </c>
      <c r="Q5" s="101"/>
      <c r="R5" s="102"/>
      <c r="S5" s="101"/>
      <c r="T5" s="102"/>
      <c r="U5" s="101"/>
      <c r="V5" s="102"/>
      <c r="W5" s="101"/>
    </row>
    <row r="6" spans="1:26" ht="21.75" customHeight="1">
      <c r="A6" s="7"/>
      <c r="P6" s="63"/>
      <c r="Y6" s="90"/>
    </row>
    <row r="7" spans="1:26" ht="18" customHeight="1">
      <c r="A7" s="7"/>
      <c r="P7" s="63"/>
      <c r="Q7" s="88" t="s">
        <v>220</v>
      </c>
      <c r="S7" s="88" t="s">
        <v>221</v>
      </c>
      <c r="U7" s="88" t="s">
        <v>216</v>
      </c>
      <c r="W7" s="88" t="s">
        <v>226</v>
      </c>
    </row>
    <row r="8" spans="1:26" ht="18" customHeight="1">
      <c r="A8" s="7"/>
      <c r="Q8" s="18"/>
      <c r="S8" s="18"/>
      <c r="U8" s="18"/>
      <c r="W8" s="18"/>
    </row>
    <row r="9" spans="1:26" ht="18" customHeight="1">
      <c r="A9" s="7"/>
      <c r="N9" s="85"/>
      <c r="Q9" s="9" t="s">
        <v>227</v>
      </c>
      <c r="S9" s="9" t="s">
        <v>227</v>
      </c>
      <c r="U9" s="9" t="s">
        <v>227</v>
      </c>
      <c r="W9" s="9" t="s">
        <v>227</v>
      </c>
      <c r="Y9" s="91"/>
    </row>
    <row r="10" spans="1:26" ht="24" customHeight="1">
      <c r="N10" s="79" t="s">
        <v>235</v>
      </c>
      <c r="Q10" s="104"/>
      <c r="R10" s="105"/>
      <c r="S10" s="104"/>
      <c r="T10" s="105"/>
      <c r="U10" s="104"/>
      <c r="V10" s="105"/>
      <c r="W10" s="104"/>
      <c r="Y10" s="92" t="s">
        <v>236</v>
      </c>
    </row>
    <row r="11" spans="1:26" ht="38.25">
      <c r="F11" s="7"/>
      <c r="G11" s="7"/>
      <c r="H11" s="7"/>
      <c r="I11" s="7"/>
      <c r="J11" s="7"/>
      <c r="K11" s="7"/>
      <c r="L11" s="7"/>
      <c r="M11" s="9"/>
      <c r="N11" s="79" t="s">
        <v>231</v>
      </c>
      <c r="O11" s="81" t="s">
        <v>17</v>
      </c>
      <c r="P11" s="7"/>
      <c r="Q11" s="106"/>
      <c r="R11" s="57"/>
      <c r="S11" s="57"/>
      <c r="T11" s="57"/>
      <c r="U11" s="57"/>
      <c r="V11" s="57"/>
      <c r="W11" s="107">
        <f>Q10+S10+U10+W10-Q1</f>
        <v>0</v>
      </c>
      <c r="Y11" s="92" t="s">
        <v>231</v>
      </c>
      <c r="Z11" s="81" t="s">
        <v>17</v>
      </c>
    </row>
    <row r="12" spans="1:26" ht="18">
      <c r="A12" s="15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9"/>
      <c r="N12" s="86" t="s">
        <v>232</v>
      </c>
      <c r="O12" s="18"/>
      <c r="P12" s="7"/>
      <c r="Q12" s="13"/>
      <c r="S12" s="13"/>
      <c r="U12" s="13"/>
      <c r="W12" s="13"/>
      <c r="Y12" s="93" t="s">
        <v>232</v>
      </c>
      <c r="Z12" s="18"/>
    </row>
    <row r="13" spans="1:26" ht="18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9"/>
      <c r="N13" s="13"/>
      <c r="O13" s="9"/>
      <c r="P13" s="7"/>
      <c r="Q13" s="13"/>
      <c r="S13" s="13"/>
      <c r="U13" s="13"/>
      <c r="W13" s="13"/>
      <c r="Y13" s="110"/>
      <c r="Z13" s="9"/>
    </row>
    <row r="14" spans="1:26" ht="18">
      <c r="A14" s="7" t="s">
        <v>52</v>
      </c>
      <c r="B14" s="7"/>
      <c r="C14" s="7"/>
      <c r="D14" s="7"/>
      <c r="E14" s="7"/>
      <c r="F14" s="7"/>
      <c r="G14" s="7"/>
      <c r="H14" s="6" t="s">
        <v>53</v>
      </c>
      <c r="I14" s="6"/>
      <c r="J14" s="7"/>
      <c r="K14" s="7"/>
      <c r="L14" s="7"/>
      <c r="M14" s="9"/>
      <c r="N14" s="323">
        <f>'Page 1'!N47-'Page 2'!N43</f>
        <v>0</v>
      </c>
      <c r="O14" s="9">
        <v>21</v>
      </c>
      <c r="P14" s="7"/>
      <c r="Q14" s="325" t="e">
        <f>($N$14/$Q$1)*$Q$10</f>
        <v>#DIV/0!</v>
      </c>
      <c r="R14" s="9" t="s">
        <v>222</v>
      </c>
      <c r="S14" s="325" t="e">
        <f>($N$14/$Q$1)*$S$10</f>
        <v>#DIV/0!</v>
      </c>
      <c r="T14" s="9" t="s">
        <v>223</v>
      </c>
      <c r="U14" s="325" t="e">
        <f>($N$14/$Q$1)*$U$10</f>
        <v>#DIV/0!</v>
      </c>
      <c r="V14" s="9" t="s">
        <v>224</v>
      </c>
      <c r="W14" s="325" t="e">
        <f>($N$14/$Q$1)*$W$10</f>
        <v>#DIV/0!</v>
      </c>
      <c r="X14" s="9" t="s">
        <v>225</v>
      </c>
      <c r="Y14" s="339" t="e">
        <f>Q14+S14+U14+W14</f>
        <v>#DIV/0!</v>
      </c>
      <c r="Z14" s="9">
        <v>21</v>
      </c>
    </row>
    <row r="15" spans="1:26" ht="25.5">
      <c r="A15" s="7"/>
      <c r="B15" s="7"/>
      <c r="C15" s="7"/>
      <c r="D15" s="7"/>
      <c r="E15" s="7"/>
      <c r="F15" s="7"/>
      <c r="G15" s="7"/>
      <c r="H15" s="6"/>
      <c r="I15" s="6"/>
      <c r="J15" s="7"/>
      <c r="K15" s="7"/>
      <c r="L15" s="7"/>
      <c r="M15" s="9"/>
      <c r="N15" s="324"/>
      <c r="O15" s="9"/>
      <c r="P15" s="7"/>
      <c r="Q15" s="326"/>
      <c r="R15" s="57"/>
      <c r="S15" s="326"/>
      <c r="T15" s="57"/>
      <c r="U15" s="326"/>
      <c r="V15" s="57"/>
      <c r="W15" s="326"/>
      <c r="X15" s="57"/>
      <c r="Y15" s="340"/>
      <c r="Z15" s="9"/>
    </row>
    <row r="16" spans="1:26" ht="26.25">
      <c r="A16" s="7"/>
      <c r="B16" s="7"/>
      <c r="C16" s="7"/>
      <c r="D16" s="7"/>
      <c r="E16" s="7"/>
      <c r="F16" s="7"/>
      <c r="G16" s="7"/>
      <c r="H16" s="6"/>
      <c r="I16" s="6"/>
      <c r="J16" s="7"/>
      <c r="K16" s="7"/>
      <c r="L16" s="7"/>
      <c r="M16" s="9"/>
      <c r="N16" s="96"/>
      <c r="O16" s="9"/>
      <c r="P16" s="7"/>
      <c r="Q16" s="97"/>
      <c r="R16" s="57"/>
      <c r="S16" s="97"/>
      <c r="T16" s="57"/>
      <c r="U16" s="97"/>
      <c r="V16" s="57"/>
      <c r="W16" s="97"/>
      <c r="X16" s="57"/>
      <c r="Y16" s="111"/>
      <c r="Z16" s="9"/>
    </row>
    <row r="17" spans="1:26" ht="25.5">
      <c r="A17" s="7" t="s">
        <v>54</v>
      </c>
      <c r="B17" s="7"/>
      <c r="C17" s="7"/>
      <c r="D17" s="7"/>
      <c r="E17" s="7"/>
      <c r="F17" s="7"/>
      <c r="G17" s="7"/>
      <c r="H17" s="6" t="s">
        <v>55</v>
      </c>
      <c r="I17" s="6"/>
      <c r="J17" s="7"/>
      <c r="K17" s="7"/>
      <c r="L17" s="7"/>
      <c r="M17" s="232" t="s">
        <v>23</v>
      </c>
      <c r="N17" s="323">
        <f>'Page 1'!N52-'Page 2'!N49</f>
        <v>0</v>
      </c>
      <c r="O17" s="9">
        <v>22</v>
      </c>
      <c r="P17" s="7"/>
      <c r="Q17" s="325" t="e">
        <f>($N$17/$Q$1)*$Q$10</f>
        <v>#DIV/0!</v>
      </c>
      <c r="R17" s="57"/>
      <c r="S17" s="325" t="e">
        <f>($N$17/$Q$1)*$S$10</f>
        <v>#DIV/0!</v>
      </c>
      <c r="T17" s="57"/>
      <c r="U17" s="325" t="e">
        <f>($N$17/$Q$1)*$U$10</f>
        <v>#DIV/0!</v>
      </c>
      <c r="V17" s="57"/>
      <c r="W17" s="325" t="e">
        <f>($N$17/$Q$1)*$W$10</f>
        <v>#DIV/0!</v>
      </c>
      <c r="X17" s="57"/>
      <c r="Y17" s="339" t="e">
        <f>Q17+S17+U17+W17</f>
        <v>#DIV/0!</v>
      </c>
      <c r="Z17" s="9">
        <v>22</v>
      </c>
    </row>
    <row r="18" spans="1:26" ht="25.5">
      <c r="A18" s="7"/>
      <c r="B18" s="7"/>
      <c r="C18" s="7"/>
      <c r="D18" s="7"/>
      <c r="E18" s="7"/>
      <c r="F18" s="7"/>
      <c r="G18" s="7"/>
      <c r="H18" s="6"/>
      <c r="I18" s="6"/>
      <c r="J18" s="7"/>
      <c r="K18" s="7"/>
      <c r="L18" s="7"/>
      <c r="M18" s="233"/>
      <c r="N18" s="324"/>
      <c r="O18" s="9"/>
      <c r="P18" s="7"/>
      <c r="Q18" s="326"/>
      <c r="R18" s="57"/>
      <c r="S18" s="326"/>
      <c r="T18" s="57"/>
      <c r="U18" s="326"/>
      <c r="V18" s="57"/>
      <c r="W18" s="326"/>
      <c r="X18" s="57"/>
      <c r="Y18" s="340"/>
      <c r="Z18" s="9"/>
    </row>
    <row r="19" spans="1:26" ht="26.25">
      <c r="A19" s="7"/>
      <c r="B19" s="7"/>
      <c r="C19" s="7"/>
      <c r="D19" s="7"/>
      <c r="E19" s="7"/>
      <c r="F19" s="7"/>
      <c r="G19" s="7"/>
      <c r="H19" s="6"/>
      <c r="I19" s="6"/>
      <c r="J19" s="7"/>
      <c r="K19" s="7"/>
      <c r="L19" s="7"/>
      <c r="M19" s="9"/>
      <c r="N19" s="96"/>
      <c r="O19" s="9"/>
      <c r="P19" s="7"/>
      <c r="Q19" s="97"/>
      <c r="R19" s="57"/>
      <c r="S19" s="97"/>
      <c r="T19" s="57"/>
      <c r="U19" s="97"/>
      <c r="V19" s="57"/>
      <c r="W19" s="97"/>
      <c r="X19" s="57"/>
      <c r="Y19" s="111"/>
      <c r="Z19" s="9"/>
    </row>
    <row r="20" spans="1:26" ht="25.5">
      <c r="A20" s="7" t="s">
        <v>187</v>
      </c>
      <c r="B20" s="7"/>
      <c r="C20" s="7"/>
      <c r="D20" s="7"/>
      <c r="E20" s="7"/>
      <c r="F20" s="7"/>
      <c r="G20" s="7"/>
      <c r="H20" s="6" t="s">
        <v>56</v>
      </c>
      <c r="I20" s="6"/>
      <c r="J20" s="7"/>
      <c r="K20" s="7"/>
      <c r="L20" s="7"/>
      <c r="M20" s="232" t="s">
        <v>23</v>
      </c>
      <c r="N20" s="323">
        <f>'Page 1'!N58-'Page 2'!N56</f>
        <v>0</v>
      </c>
      <c r="O20" s="9">
        <v>23</v>
      </c>
      <c r="P20" s="7"/>
      <c r="Q20" s="325" t="e">
        <f>($N$20/$Q$1)*$Q$10</f>
        <v>#DIV/0!</v>
      </c>
      <c r="R20" s="57"/>
      <c r="S20" s="325" t="e">
        <f>($N$20/$Q$1)*$S$10</f>
        <v>#DIV/0!</v>
      </c>
      <c r="T20" s="57"/>
      <c r="U20" s="325" t="e">
        <f>($N$20/$Q$1)*$U$10</f>
        <v>#DIV/0!</v>
      </c>
      <c r="V20" s="57"/>
      <c r="W20" s="325" t="e">
        <f>($N$20/$Q$1)*$W$10</f>
        <v>#DIV/0!</v>
      </c>
      <c r="X20" s="57"/>
      <c r="Y20" s="339" t="e">
        <f>Q20+S20+U20+W20</f>
        <v>#DIV/0!</v>
      </c>
      <c r="Z20" s="9">
        <v>23</v>
      </c>
    </row>
    <row r="21" spans="1:26" ht="25.5">
      <c r="A21" s="7"/>
      <c r="B21" s="7"/>
      <c r="C21" s="7"/>
      <c r="D21" s="7"/>
      <c r="E21" s="7"/>
      <c r="F21" s="7"/>
      <c r="G21" s="7"/>
      <c r="H21" s="6"/>
      <c r="I21" s="6"/>
      <c r="J21" s="7"/>
      <c r="K21" s="7"/>
      <c r="L21" s="7"/>
      <c r="M21" s="233"/>
      <c r="N21" s="324"/>
      <c r="O21" s="9"/>
      <c r="P21" s="7"/>
      <c r="Q21" s="326"/>
      <c r="R21" s="57"/>
      <c r="S21" s="326"/>
      <c r="T21" s="57"/>
      <c r="U21" s="326"/>
      <c r="V21" s="57"/>
      <c r="W21" s="326"/>
      <c r="X21" s="57"/>
      <c r="Y21" s="340"/>
      <c r="Z21" s="9"/>
    </row>
    <row r="22" spans="1:26" ht="26.25">
      <c r="A22" s="7"/>
      <c r="B22" s="7"/>
      <c r="C22" s="7"/>
      <c r="D22" s="7"/>
      <c r="E22" s="7"/>
      <c r="F22" s="7"/>
      <c r="G22" s="7"/>
      <c r="H22" s="6"/>
      <c r="I22" s="6"/>
      <c r="J22" s="7"/>
      <c r="K22" s="7"/>
      <c r="L22" s="7"/>
      <c r="M22" s="9"/>
      <c r="N22" s="96"/>
      <c r="O22" s="9"/>
      <c r="P22" s="7"/>
      <c r="Q22" s="97"/>
      <c r="R22" s="57"/>
      <c r="S22" s="97"/>
      <c r="T22" s="57"/>
      <c r="U22" s="97"/>
      <c r="V22" s="57"/>
      <c r="W22" s="97"/>
      <c r="X22" s="57"/>
      <c r="Y22" s="111"/>
      <c r="Z22" s="9"/>
    </row>
    <row r="23" spans="1:26" ht="25.5" customHeight="1">
      <c r="A23" s="7" t="s">
        <v>57</v>
      </c>
      <c r="B23" s="7"/>
      <c r="C23" s="7"/>
      <c r="D23" s="7"/>
      <c r="E23" s="7"/>
      <c r="F23" s="7"/>
      <c r="G23" s="7"/>
      <c r="H23" s="6" t="s">
        <v>58</v>
      </c>
      <c r="I23" s="6"/>
      <c r="J23" s="6"/>
      <c r="K23" s="6"/>
      <c r="L23" s="6"/>
      <c r="M23" s="232" t="s">
        <v>23</v>
      </c>
      <c r="N23" s="323">
        <f>'Page 1'!N62-'Page 2'!N62</f>
        <v>0</v>
      </c>
      <c r="O23" s="9">
        <v>24</v>
      </c>
      <c r="P23" s="7"/>
      <c r="Q23" s="325" t="e">
        <f>($N$23/$Q$1)*$Q$10</f>
        <v>#DIV/0!</v>
      </c>
      <c r="R23" s="57"/>
      <c r="S23" s="325" t="e">
        <f>($N$23/$Q$1)*$S$10</f>
        <v>#DIV/0!</v>
      </c>
      <c r="T23" s="57"/>
      <c r="U23" s="325" t="e">
        <f>($N$23/$Q$1)*$U$10</f>
        <v>#DIV/0!</v>
      </c>
      <c r="V23" s="57"/>
      <c r="W23" s="325" t="e">
        <f>($N$23/$Q$1)*$W$10</f>
        <v>#DIV/0!</v>
      </c>
      <c r="X23" s="57"/>
      <c r="Y23" s="339" t="e">
        <f>Q23+S23+U23+W23</f>
        <v>#DIV/0!</v>
      </c>
      <c r="Z23" s="9">
        <v>24</v>
      </c>
    </row>
    <row r="24" spans="1:26" ht="25.5" customHeight="1">
      <c r="A24" s="7"/>
      <c r="B24" s="7"/>
      <c r="C24" s="7"/>
      <c r="D24" s="7"/>
      <c r="E24" s="7"/>
      <c r="F24" s="7"/>
      <c r="G24" s="7"/>
      <c r="H24" s="6"/>
      <c r="I24" s="6"/>
      <c r="J24" s="6"/>
      <c r="K24" s="6"/>
      <c r="L24" s="6"/>
      <c r="M24" s="233"/>
      <c r="N24" s="324"/>
      <c r="O24" s="9"/>
      <c r="P24" s="7"/>
      <c r="Q24" s="326"/>
      <c r="R24" s="57"/>
      <c r="S24" s="326"/>
      <c r="T24" s="57"/>
      <c r="U24" s="326"/>
      <c r="V24" s="57"/>
      <c r="W24" s="326"/>
      <c r="X24" s="57"/>
      <c r="Y24" s="340"/>
      <c r="Z24" s="9"/>
    </row>
    <row r="25" spans="1:26" ht="26.25">
      <c r="A25" s="7"/>
      <c r="B25" s="7"/>
      <c r="C25" s="7"/>
      <c r="D25" s="7"/>
      <c r="E25" s="7"/>
      <c r="F25" s="7"/>
      <c r="G25" s="7"/>
      <c r="H25" s="6"/>
      <c r="I25" s="6"/>
      <c r="J25" s="6"/>
      <c r="K25" s="6"/>
      <c r="L25" s="6"/>
      <c r="M25" s="9"/>
      <c r="N25" s="96"/>
      <c r="O25" s="9"/>
      <c r="P25" s="7"/>
      <c r="Q25" s="97"/>
      <c r="R25" s="57"/>
      <c r="S25" s="97"/>
      <c r="T25" s="57"/>
      <c r="U25" s="97"/>
      <c r="V25" s="57"/>
      <c r="W25" s="97"/>
      <c r="X25" s="57"/>
      <c r="Y25" s="111"/>
      <c r="Z25" s="9"/>
    </row>
    <row r="26" spans="1:26" ht="25.5">
      <c r="A26" s="7" t="s">
        <v>127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9"/>
      <c r="N26" s="323">
        <f>SUM(N14:N23)</f>
        <v>0</v>
      </c>
      <c r="O26" s="9">
        <v>25</v>
      </c>
      <c r="P26" s="7"/>
      <c r="Q26" s="325" t="e">
        <f>SUM(Q14:Q23)</f>
        <v>#DIV/0!</v>
      </c>
      <c r="R26" s="57"/>
      <c r="S26" s="325" t="e">
        <f>SUM(S14:S23)</f>
        <v>#DIV/0!</v>
      </c>
      <c r="T26" s="57"/>
      <c r="U26" s="325" t="e">
        <f>SUM(U14:U23)</f>
        <v>#DIV/0!</v>
      </c>
      <c r="V26" s="57"/>
      <c r="W26" s="325" t="e">
        <f>SUM(W14:W23)</f>
        <v>#DIV/0!</v>
      </c>
      <c r="X26" s="57"/>
      <c r="Y26" s="339" t="e">
        <f>Q26+S26+U26+W26</f>
        <v>#DIV/0!</v>
      </c>
      <c r="Z26" s="9">
        <v>25</v>
      </c>
    </row>
    <row r="27" spans="1:26" ht="25.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9"/>
      <c r="N27" s="324"/>
      <c r="O27" s="9"/>
      <c r="P27" s="7"/>
      <c r="Q27" s="326"/>
      <c r="R27" s="57"/>
      <c r="S27" s="326"/>
      <c r="T27" s="57"/>
      <c r="U27" s="326"/>
      <c r="V27" s="57"/>
      <c r="W27" s="326"/>
      <c r="X27" s="57"/>
      <c r="Y27" s="340"/>
      <c r="Z27" s="9"/>
    </row>
    <row r="28" spans="1:26" ht="26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9"/>
      <c r="N28" s="96"/>
      <c r="O28" s="9"/>
      <c r="P28" s="7"/>
      <c r="Q28" s="97"/>
      <c r="R28" s="57"/>
      <c r="S28" s="97"/>
      <c r="T28" s="57"/>
      <c r="U28" s="97"/>
      <c r="V28" s="57"/>
      <c r="W28" s="97"/>
      <c r="X28" s="57"/>
      <c r="Y28" s="111"/>
      <c r="Z28" s="9"/>
    </row>
    <row r="29" spans="1:26" ht="25.5">
      <c r="A29" s="7" t="s">
        <v>59</v>
      </c>
      <c r="B29" s="7" t="s">
        <v>65</v>
      </c>
      <c r="C29" s="7"/>
      <c r="D29" s="7"/>
      <c r="E29" s="7"/>
      <c r="F29" s="7"/>
      <c r="G29" s="7"/>
      <c r="H29" s="7"/>
      <c r="I29" s="7"/>
      <c r="J29" s="7"/>
      <c r="K29" s="7"/>
      <c r="L29" s="7"/>
      <c r="M29" s="232" t="s">
        <v>30</v>
      </c>
      <c r="N29" s="323">
        <f>'Page 2'!N67</f>
        <v>0</v>
      </c>
      <c r="O29" s="9">
        <v>26</v>
      </c>
      <c r="P29" s="7"/>
      <c r="Q29" s="325" t="e">
        <f>($N$29/$Q$1)*$Q$10</f>
        <v>#DIV/0!</v>
      </c>
      <c r="R29" s="57"/>
      <c r="S29" s="325" t="e">
        <f>($N$29/$Q$1)*$S$10</f>
        <v>#DIV/0!</v>
      </c>
      <c r="T29" s="57"/>
      <c r="U29" s="325" t="e">
        <f>($N$29/$Q$1)*$U$10</f>
        <v>#DIV/0!</v>
      </c>
      <c r="V29" s="57"/>
      <c r="W29" s="325" t="e">
        <f>($N$29/$Q$1)*$W$10</f>
        <v>#DIV/0!</v>
      </c>
      <c r="X29" s="57"/>
      <c r="Y29" s="339" t="e">
        <f>Q29+S29+U29+W29</f>
        <v>#DIV/0!</v>
      </c>
      <c r="Z29" s="9">
        <v>26</v>
      </c>
    </row>
    <row r="30" spans="1:26" ht="25.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233"/>
      <c r="N30" s="324"/>
      <c r="O30" s="9"/>
      <c r="P30" s="7"/>
      <c r="Q30" s="326"/>
      <c r="R30" s="57"/>
      <c r="S30" s="326"/>
      <c r="T30" s="57"/>
      <c r="U30" s="326"/>
      <c r="V30" s="57"/>
      <c r="W30" s="326"/>
      <c r="X30" s="57"/>
      <c r="Y30" s="340"/>
      <c r="Z30" s="9"/>
    </row>
    <row r="31" spans="1:26" ht="26.25">
      <c r="A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9"/>
      <c r="N31" s="96"/>
      <c r="O31" s="9"/>
      <c r="P31" s="7"/>
      <c r="Q31" s="97"/>
      <c r="R31" s="57"/>
      <c r="S31" s="97"/>
      <c r="T31" s="57"/>
      <c r="U31" s="97"/>
      <c r="V31" s="57"/>
      <c r="W31" s="97"/>
      <c r="X31" s="57"/>
      <c r="Y31" s="111"/>
      <c r="Z31" s="9"/>
    </row>
    <row r="32" spans="1:26" ht="25.5">
      <c r="A32" s="7" t="s">
        <v>60</v>
      </c>
      <c r="B32" s="7" t="s">
        <v>123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232" t="s">
        <v>30</v>
      </c>
      <c r="N32" s="323">
        <f>'Page 2'!N72</f>
        <v>0</v>
      </c>
      <c r="O32" s="9">
        <v>27</v>
      </c>
      <c r="P32" s="7"/>
      <c r="Q32" s="325" t="e">
        <f>($N$32/$Q$1)*$Q$10</f>
        <v>#DIV/0!</v>
      </c>
      <c r="R32" s="57"/>
      <c r="S32" s="325" t="e">
        <f>($N$32/$Q$1)*$S$10</f>
        <v>#DIV/0!</v>
      </c>
      <c r="T32" s="57"/>
      <c r="U32" s="325" t="e">
        <f>($N$32/$Q$1)*$U$10</f>
        <v>#DIV/0!</v>
      </c>
      <c r="V32" s="57"/>
      <c r="W32" s="325" t="e">
        <f>($N$32/$Q$1)*$W$10</f>
        <v>#DIV/0!</v>
      </c>
      <c r="X32" s="57"/>
      <c r="Y32" s="339" t="e">
        <f>Q32+S32+U32+W32</f>
        <v>#DIV/0!</v>
      </c>
      <c r="Z32" s="9">
        <v>27</v>
      </c>
    </row>
    <row r="33" spans="1:26" ht="25.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233"/>
      <c r="N33" s="324"/>
      <c r="O33" s="9"/>
      <c r="P33" s="7"/>
      <c r="Q33" s="326"/>
      <c r="R33" s="57"/>
      <c r="S33" s="326"/>
      <c r="T33" s="57"/>
      <c r="U33" s="326"/>
      <c r="V33" s="57"/>
      <c r="W33" s="326"/>
      <c r="X33" s="57"/>
      <c r="Y33" s="340"/>
      <c r="Z33" s="9"/>
    </row>
    <row r="34" spans="1:26" ht="26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0"/>
      <c r="N34" s="96"/>
      <c r="O34" s="9"/>
      <c r="P34" s="7"/>
      <c r="Q34" s="97"/>
      <c r="R34" s="57"/>
      <c r="S34" s="97"/>
      <c r="T34" s="57"/>
      <c r="U34" s="97"/>
      <c r="V34" s="57"/>
      <c r="W34" s="97"/>
      <c r="X34" s="57"/>
      <c r="Y34" s="111"/>
      <c r="Z34" s="9"/>
    </row>
    <row r="35" spans="1:26" ht="25.5">
      <c r="A35" s="7" t="s">
        <v>60</v>
      </c>
      <c r="B35" s="7" t="s">
        <v>172</v>
      </c>
      <c r="C35" s="7"/>
      <c r="D35" s="7"/>
      <c r="E35" s="7"/>
      <c r="F35" s="7"/>
      <c r="G35" s="7"/>
      <c r="H35" s="7"/>
      <c r="I35" s="7"/>
      <c r="J35" s="7"/>
      <c r="K35" s="7"/>
      <c r="L35" s="7"/>
      <c r="M35" s="11" t="s">
        <v>30</v>
      </c>
      <c r="N35" s="323"/>
      <c r="O35" s="9">
        <v>28</v>
      </c>
      <c r="P35" s="7"/>
      <c r="Q35" s="327"/>
      <c r="R35" s="57"/>
      <c r="S35" s="327" t="e">
        <f>N35*($S10/$Q1)</f>
        <v>#DIV/0!</v>
      </c>
      <c r="T35" s="57"/>
      <c r="U35" s="327"/>
      <c r="V35" s="57"/>
      <c r="W35" s="327" t="e">
        <f>$N35*(W10/Q1)</f>
        <v>#DIV/0!</v>
      </c>
      <c r="X35" s="57"/>
      <c r="Y35" s="339" t="e">
        <f>Q35+S35+U35+W35</f>
        <v>#DIV/0!</v>
      </c>
      <c r="Z35" s="9">
        <v>28</v>
      </c>
    </row>
    <row r="36" spans="1:26" ht="25.5">
      <c r="A36" s="7"/>
      <c r="B36" s="7" t="s">
        <v>190</v>
      </c>
      <c r="C36" s="7"/>
      <c r="D36" s="7"/>
      <c r="E36" s="7"/>
      <c r="F36" s="7"/>
      <c r="G36" s="7"/>
      <c r="H36" s="7"/>
      <c r="I36" s="7"/>
      <c r="J36" s="7"/>
      <c r="K36" s="7"/>
      <c r="L36" s="7"/>
      <c r="M36" s="70"/>
      <c r="N36" s="324"/>
      <c r="O36" s="9"/>
      <c r="P36" s="7"/>
      <c r="Q36" s="328"/>
      <c r="R36" s="57"/>
      <c r="S36" s="328"/>
      <c r="T36" s="57"/>
      <c r="U36" s="328"/>
      <c r="V36" s="57"/>
      <c r="W36" s="328"/>
      <c r="X36" s="57"/>
      <c r="Y36" s="340"/>
      <c r="Z36" s="9"/>
    </row>
    <row r="37" spans="1:26" ht="26.25">
      <c r="A37" s="7"/>
      <c r="B37" s="7" t="s">
        <v>188</v>
      </c>
      <c r="C37" s="7"/>
      <c r="D37" s="7"/>
      <c r="E37" s="7"/>
      <c r="F37" s="7"/>
      <c r="G37" s="7"/>
      <c r="H37" s="7"/>
      <c r="I37" s="7"/>
      <c r="J37" s="7"/>
      <c r="K37" s="7"/>
      <c r="L37" s="11"/>
      <c r="M37" s="9"/>
      <c r="N37" s="96"/>
      <c r="O37" s="9"/>
      <c r="P37" s="7"/>
      <c r="Q37" s="97"/>
      <c r="R37" s="57"/>
      <c r="S37" s="97"/>
      <c r="T37" s="57"/>
      <c r="U37" s="97"/>
      <c r="V37" s="57"/>
      <c r="W37" s="97"/>
      <c r="X37" s="57"/>
      <c r="Y37" s="111"/>
      <c r="Z37" s="9"/>
    </row>
    <row r="38" spans="1:26" ht="25.5">
      <c r="A38" s="7" t="s">
        <v>60</v>
      </c>
      <c r="B38" s="7" t="s">
        <v>193</v>
      </c>
      <c r="C38" s="7"/>
      <c r="D38" s="7"/>
      <c r="E38" s="7"/>
      <c r="F38" s="7"/>
      <c r="G38" s="7"/>
      <c r="H38" s="7"/>
      <c r="I38" s="7"/>
      <c r="J38" s="7"/>
      <c r="K38" s="7"/>
      <c r="L38" s="7"/>
      <c r="M38" s="11" t="s">
        <v>30</v>
      </c>
      <c r="N38" s="323"/>
      <c r="O38" s="9" t="s">
        <v>171</v>
      </c>
      <c r="P38" s="7"/>
      <c r="Q38" s="327"/>
      <c r="R38" s="57"/>
      <c r="S38" s="327"/>
      <c r="T38" s="57"/>
      <c r="U38" s="327"/>
      <c r="V38" s="57"/>
      <c r="W38" s="327"/>
      <c r="X38" s="57"/>
      <c r="Y38" s="339">
        <f>Q38+S38+U38+W38</f>
        <v>0</v>
      </c>
      <c r="Z38" s="9" t="s">
        <v>171</v>
      </c>
    </row>
    <row r="39" spans="1:26" ht="25.5">
      <c r="A39" s="7"/>
      <c r="B39" s="7" t="s">
        <v>192</v>
      </c>
      <c r="C39" s="7"/>
      <c r="D39" s="7"/>
      <c r="E39" s="7"/>
      <c r="F39" s="7"/>
      <c r="G39" s="7"/>
      <c r="H39" s="7"/>
      <c r="I39" s="7"/>
      <c r="J39" s="7"/>
      <c r="K39" s="7"/>
      <c r="L39" s="7"/>
      <c r="M39" s="11"/>
      <c r="N39" s="324"/>
      <c r="O39" s="9"/>
      <c r="P39" s="7"/>
      <c r="Q39" s="328"/>
      <c r="R39" s="57"/>
      <c r="S39" s="328"/>
      <c r="T39" s="57"/>
      <c r="U39" s="328"/>
      <c r="V39" s="57"/>
      <c r="W39" s="328"/>
      <c r="X39" s="57"/>
      <c r="Y39" s="340"/>
      <c r="Z39" s="9"/>
    </row>
    <row r="40" spans="1:26" ht="26.25">
      <c r="A40" s="7"/>
      <c r="B40" s="7" t="s">
        <v>189</v>
      </c>
      <c r="C40" s="7"/>
      <c r="D40" s="7"/>
      <c r="E40" s="7"/>
      <c r="F40" s="7"/>
      <c r="G40" s="7"/>
      <c r="H40" s="7"/>
      <c r="I40" s="7"/>
      <c r="J40" s="7"/>
      <c r="K40" s="7"/>
      <c r="L40" s="11"/>
      <c r="M40" s="9"/>
      <c r="N40" s="96"/>
      <c r="O40" s="9"/>
      <c r="P40" s="7"/>
      <c r="Q40" s="98"/>
      <c r="R40" s="57"/>
      <c r="S40" s="98"/>
      <c r="T40" s="57"/>
      <c r="U40" s="98"/>
      <c r="V40" s="57"/>
      <c r="W40" s="98"/>
      <c r="X40" s="57"/>
      <c r="Y40" s="112"/>
      <c r="Z40" s="9"/>
    </row>
    <row r="41" spans="1:26" ht="25.5">
      <c r="A41" s="7" t="s">
        <v>61</v>
      </c>
      <c r="B41" s="7" t="s">
        <v>115</v>
      </c>
      <c r="C41" s="7"/>
      <c r="D41" s="7"/>
      <c r="E41" s="7"/>
      <c r="F41" s="7"/>
      <c r="G41" s="7"/>
      <c r="H41" s="7"/>
      <c r="I41" s="7"/>
      <c r="J41" s="7"/>
      <c r="K41" s="7"/>
      <c r="L41" s="7"/>
      <c r="M41" s="232" t="s">
        <v>30</v>
      </c>
      <c r="N41" s="323">
        <f>'Page 2'!N29</f>
        <v>0</v>
      </c>
      <c r="O41" s="9">
        <v>29</v>
      </c>
      <c r="P41" s="7"/>
      <c r="Q41" s="325" t="e">
        <f>($N$41/$Q$1)*$Q$10</f>
        <v>#DIV/0!</v>
      </c>
      <c r="R41" s="57"/>
      <c r="S41" s="325" t="e">
        <f>($N$41/$Q$1)*$S$10</f>
        <v>#DIV/0!</v>
      </c>
      <c r="T41" s="57"/>
      <c r="U41" s="325" t="e">
        <f>($N$41/$Q$1)*$U$10</f>
        <v>#DIV/0!</v>
      </c>
      <c r="V41" s="57"/>
      <c r="W41" s="325" t="e">
        <f>($N$41/$Q$1)*$W$10</f>
        <v>#DIV/0!</v>
      </c>
      <c r="X41" s="57"/>
      <c r="Y41" s="339" t="e">
        <f>Q41+S41+U41+W41</f>
        <v>#DIV/0!</v>
      </c>
      <c r="Z41" s="9">
        <v>29</v>
      </c>
    </row>
    <row r="42" spans="1:26" ht="25.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233"/>
      <c r="N42" s="324"/>
      <c r="O42" s="9"/>
      <c r="P42" s="7"/>
      <c r="Q42" s="326"/>
      <c r="R42" s="57"/>
      <c r="S42" s="326"/>
      <c r="T42" s="57"/>
      <c r="U42" s="326"/>
      <c r="V42" s="57"/>
      <c r="W42" s="326"/>
      <c r="X42" s="57"/>
      <c r="Y42" s="340"/>
      <c r="Z42" s="9"/>
    </row>
    <row r="43" spans="1:26" ht="26.2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11"/>
      <c r="N43" s="96"/>
      <c r="O43" s="9"/>
      <c r="P43" s="7"/>
      <c r="Q43" s="97"/>
      <c r="R43" s="57"/>
      <c r="S43" s="97"/>
      <c r="T43" s="57"/>
      <c r="U43" s="97"/>
      <c r="V43" s="57"/>
      <c r="W43" s="97"/>
      <c r="X43" s="57"/>
      <c r="Y43" s="111"/>
      <c r="Z43" s="9"/>
    </row>
    <row r="44" spans="1:26" ht="25.5">
      <c r="A44" s="7" t="s">
        <v>92</v>
      </c>
      <c r="B44" s="7" t="s">
        <v>132</v>
      </c>
      <c r="C44" s="7"/>
      <c r="D44" s="7"/>
      <c r="E44" s="7"/>
      <c r="F44" s="7"/>
      <c r="G44" s="7"/>
      <c r="H44" s="7"/>
      <c r="I44" s="7"/>
      <c r="J44" s="7"/>
      <c r="K44" s="7"/>
      <c r="L44" s="7"/>
      <c r="M44" s="232" t="s">
        <v>23</v>
      </c>
      <c r="N44" s="323"/>
      <c r="O44" s="9">
        <v>30</v>
      </c>
      <c r="P44" s="7"/>
      <c r="Q44" s="327"/>
      <c r="R44" s="57"/>
      <c r="S44" s="327"/>
      <c r="T44" s="57"/>
      <c r="U44" s="327"/>
      <c r="V44" s="57"/>
      <c r="W44" s="327"/>
      <c r="X44" s="57"/>
      <c r="Y44" s="339">
        <f>Q44+S44+U44+W44</f>
        <v>0</v>
      </c>
      <c r="Z44" s="9">
        <v>30</v>
      </c>
    </row>
    <row r="45" spans="1:26" ht="25.5">
      <c r="A45" s="7"/>
      <c r="B45" s="7" t="s">
        <v>117</v>
      </c>
      <c r="C45" s="7"/>
      <c r="D45" s="7"/>
      <c r="E45" s="7"/>
      <c r="F45" s="7"/>
      <c r="G45" s="7"/>
      <c r="H45" s="7"/>
      <c r="I45" s="7"/>
      <c r="J45" s="7"/>
      <c r="K45" s="7"/>
      <c r="L45" s="7"/>
      <c r="M45" s="233"/>
      <c r="N45" s="334"/>
      <c r="O45" s="9"/>
      <c r="P45" s="7"/>
      <c r="Q45" s="329"/>
      <c r="R45" s="57"/>
      <c r="S45" s="329"/>
      <c r="T45" s="57"/>
      <c r="U45" s="329"/>
      <c r="V45" s="57"/>
      <c r="W45" s="329"/>
      <c r="X45" s="57"/>
      <c r="Y45" s="340"/>
      <c r="Z45" s="9"/>
    </row>
    <row r="46" spans="1:26" ht="26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11"/>
      <c r="M46" s="9"/>
      <c r="N46" s="96"/>
      <c r="O46" s="9"/>
      <c r="P46" s="7"/>
      <c r="Q46" s="98"/>
      <c r="R46" s="57"/>
      <c r="S46" s="98"/>
      <c r="T46" s="57"/>
      <c r="U46" s="98"/>
      <c r="V46" s="57"/>
      <c r="W46" s="98"/>
      <c r="X46" s="57"/>
      <c r="Y46" s="112"/>
      <c r="Z46" s="9"/>
    </row>
    <row r="47" spans="1:26" ht="25.5">
      <c r="A47" s="7" t="s">
        <v>62</v>
      </c>
      <c r="B47" s="7" t="s">
        <v>134</v>
      </c>
      <c r="C47" s="7"/>
      <c r="D47" s="7"/>
      <c r="E47" s="7"/>
      <c r="F47" s="7"/>
      <c r="G47" s="7"/>
      <c r="H47" s="7"/>
      <c r="I47" s="7"/>
      <c r="J47" s="7"/>
      <c r="K47" s="7"/>
      <c r="L47" s="7"/>
      <c r="M47" s="232" t="s">
        <v>23</v>
      </c>
      <c r="N47" s="323" t="e">
        <f>IF(L50="BLANK", 'Page 4'!O41, 'Page 4'!O69)</f>
        <v>#DIV/0!</v>
      </c>
      <c r="O47" s="9">
        <v>31</v>
      </c>
      <c r="P47" s="7"/>
      <c r="Q47" s="325" t="e">
        <f>($N$47/$Q$1)*$Q$10</f>
        <v>#DIV/0!</v>
      </c>
      <c r="R47" s="57"/>
      <c r="S47" s="325" t="e">
        <f>($N$47/$Q$1)*$S$10</f>
        <v>#DIV/0!</v>
      </c>
      <c r="T47" s="57"/>
      <c r="U47" s="325" t="e">
        <f>($N$47/$Q$1)*$U$10</f>
        <v>#DIV/0!</v>
      </c>
      <c r="V47" s="57"/>
      <c r="W47" s="325" t="e">
        <f>($N$47/$Q$1)*$W$10</f>
        <v>#DIV/0!</v>
      </c>
      <c r="X47" s="57"/>
      <c r="Y47" s="339" t="e">
        <f>Q47+S47+U47+W47</f>
        <v>#DIV/0!</v>
      </c>
      <c r="Z47" s="9">
        <v>31</v>
      </c>
    </row>
    <row r="48" spans="1:26" ht="25.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233"/>
      <c r="N48" s="324"/>
      <c r="O48" s="9"/>
      <c r="P48" s="7"/>
      <c r="Q48" s="326"/>
      <c r="R48" s="57"/>
      <c r="S48" s="326"/>
      <c r="T48" s="57"/>
      <c r="U48" s="326"/>
      <c r="V48" s="57"/>
      <c r="W48" s="326"/>
      <c r="X48" s="57"/>
      <c r="Y48" s="340"/>
      <c r="Z48" s="9"/>
    </row>
    <row r="49" spans="1:26" ht="26.2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11"/>
      <c r="M49" s="9"/>
      <c r="N49" s="42"/>
      <c r="O49" s="9"/>
      <c r="P49" s="7"/>
      <c r="Q49" s="98"/>
      <c r="R49" s="57"/>
      <c r="S49" s="98"/>
      <c r="T49" s="57"/>
      <c r="U49" s="98"/>
      <c r="V49" s="57"/>
      <c r="W49" s="98"/>
      <c r="X49" s="57"/>
      <c r="Y49" s="112"/>
      <c r="Z49" s="9"/>
    </row>
    <row r="50" spans="1:26" ht="25.5" customHeight="1">
      <c r="A50" s="19" t="s">
        <v>63</v>
      </c>
      <c r="B50" s="7"/>
      <c r="C50" s="7"/>
      <c r="D50" s="7"/>
      <c r="E50" s="7"/>
      <c r="F50" s="7"/>
      <c r="G50" s="7"/>
      <c r="H50" s="7"/>
      <c r="I50" s="7"/>
      <c r="J50" s="7"/>
      <c r="K50" s="7"/>
      <c r="L50" s="115"/>
      <c r="M50" s="116"/>
      <c r="N50" s="48"/>
      <c r="P50" s="7"/>
      <c r="Q50" s="57"/>
      <c r="R50" s="57"/>
      <c r="S50" s="57"/>
      <c r="T50" s="57"/>
      <c r="U50" s="57"/>
      <c r="V50" s="57"/>
      <c r="W50" s="57"/>
      <c r="X50" s="57"/>
      <c r="Y50" s="117"/>
      <c r="Z50" s="48"/>
    </row>
    <row r="51" spans="1:26" ht="25.5" customHeight="1">
      <c r="A51" s="19" t="s">
        <v>161</v>
      </c>
      <c r="B51" s="7"/>
      <c r="C51" s="7"/>
      <c r="D51" s="7"/>
      <c r="E51" s="7"/>
      <c r="F51" s="7"/>
      <c r="G51" s="7"/>
      <c r="H51" s="7"/>
      <c r="I51" s="7"/>
      <c r="J51" s="7"/>
      <c r="K51" s="7"/>
      <c r="L51" s="116"/>
      <c r="M51" s="116"/>
      <c r="N51" s="80"/>
      <c r="O51" s="9"/>
      <c r="P51" s="7"/>
      <c r="Q51" s="57"/>
      <c r="R51" s="57"/>
      <c r="S51" s="57"/>
      <c r="T51" s="57"/>
      <c r="U51" s="57"/>
      <c r="V51" s="57"/>
      <c r="W51" s="57"/>
      <c r="X51" s="57"/>
      <c r="Y51" s="118"/>
      <c r="Z51" s="9"/>
    </row>
    <row r="52" spans="1:26" ht="26.25">
      <c r="A52" s="19"/>
      <c r="B52" s="7"/>
      <c r="C52" s="7"/>
      <c r="D52" s="7"/>
      <c r="E52" s="7"/>
      <c r="F52" s="7"/>
      <c r="G52" s="7"/>
      <c r="H52" s="7"/>
      <c r="I52" s="7"/>
      <c r="J52" s="7"/>
      <c r="K52" s="7"/>
      <c r="L52" s="11"/>
      <c r="M52" s="9"/>
      <c r="N52" s="42"/>
      <c r="O52" s="9"/>
      <c r="P52" s="7"/>
      <c r="Q52" s="98"/>
      <c r="R52" s="57"/>
      <c r="S52" s="98"/>
      <c r="T52" s="57"/>
      <c r="U52" s="98"/>
      <c r="V52" s="57"/>
      <c r="W52" s="98"/>
      <c r="X52" s="57"/>
      <c r="Y52" s="112"/>
      <c r="Z52" s="9"/>
    </row>
    <row r="53" spans="1:26" ht="18.75" customHeight="1">
      <c r="A53" s="20" t="s">
        <v>156</v>
      </c>
      <c r="B53" s="6"/>
      <c r="C53" s="6"/>
      <c r="D53" s="6"/>
      <c r="E53" s="6"/>
      <c r="F53" s="6"/>
      <c r="G53" s="6"/>
      <c r="H53" s="6"/>
      <c r="I53" s="6"/>
      <c r="J53" s="6"/>
      <c r="K53" s="6"/>
      <c r="L53" s="11"/>
      <c r="M53" s="9"/>
      <c r="N53" s="42"/>
      <c r="O53" s="9"/>
      <c r="P53" s="7"/>
      <c r="Q53" s="98"/>
      <c r="R53" s="57"/>
      <c r="S53" s="98"/>
      <c r="T53" s="57"/>
      <c r="U53" s="98"/>
      <c r="V53" s="57"/>
      <c r="W53" s="98"/>
      <c r="X53" s="57"/>
      <c r="Y53" s="112"/>
      <c r="Z53" s="9"/>
    </row>
    <row r="54" spans="1:26" ht="18.75" customHeight="1">
      <c r="A54" s="20" t="s">
        <v>64</v>
      </c>
      <c r="B54" s="6"/>
      <c r="C54" s="6"/>
      <c r="D54" s="6"/>
      <c r="E54" s="6"/>
      <c r="F54" s="6"/>
      <c r="G54" s="6"/>
      <c r="H54" s="6"/>
      <c r="I54" s="6"/>
      <c r="J54" s="6"/>
      <c r="K54" s="6"/>
      <c r="L54" s="11"/>
      <c r="M54" s="9"/>
      <c r="N54" s="42"/>
      <c r="O54" s="9"/>
      <c r="P54" s="7"/>
      <c r="Q54" s="98"/>
      <c r="R54" s="57"/>
      <c r="S54" s="98"/>
      <c r="T54" s="57"/>
      <c r="U54" s="98"/>
      <c r="V54" s="57"/>
      <c r="W54" s="98"/>
      <c r="X54" s="57"/>
      <c r="Y54" s="112"/>
      <c r="Z54" s="9"/>
    </row>
    <row r="55" spans="1:26" ht="18.75" customHeight="1">
      <c r="A55" s="20" t="s">
        <v>148</v>
      </c>
      <c r="B55" s="6"/>
      <c r="C55" s="6"/>
      <c r="D55" s="6"/>
      <c r="E55" s="6"/>
      <c r="F55" s="6"/>
      <c r="G55" s="6"/>
      <c r="H55" s="6"/>
      <c r="I55" s="6"/>
      <c r="J55" s="6"/>
      <c r="K55" s="6"/>
      <c r="L55" s="11"/>
      <c r="M55" s="9"/>
      <c r="N55" s="42"/>
      <c r="O55" s="9"/>
      <c r="P55" s="7"/>
      <c r="Q55" s="98"/>
      <c r="R55" s="57"/>
      <c r="S55" s="98"/>
      <c r="T55" s="57"/>
      <c r="U55" s="98"/>
      <c r="V55" s="57"/>
      <c r="W55" s="98"/>
      <c r="X55" s="57"/>
      <c r="Y55" s="112"/>
      <c r="Z55" s="9"/>
    </row>
    <row r="56" spans="1:26" ht="18.75" customHeight="1">
      <c r="A56" s="20" t="s">
        <v>149</v>
      </c>
      <c r="B56" s="6"/>
      <c r="C56" s="6"/>
      <c r="D56" s="6"/>
      <c r="E56" s="6"/>
      <c r="F56" s="6"/>
      <c r="G56" s="6"/>
      <c r="H56" s="6"/>
      <c r="I56" s="6"/>
      <c r="J56" s="6"/>
      <c r="K56" s="6"/>
      <c r="L56" s="11"/>
      <c r="M56" s="9"/>
      <c r="N56" s="42"/>
      <c r="O56" s="9"/>
      <c r="P56" s="7"/>
      <c r="Q56" s="98"/>
      <c r="R56" s="57"/>
      <c r="S56" s="98"/>
      <c r="T56" s="57"/>
      <c r="U56" s="98"/>
      <c r="V56" s="57"/>
      <c r="W56" s="98"/>
      <c r="X56" s="57"/>
      <c r="Y56" s="112"/>
      <c r="Z56" s="9"/>
    </row>
    <row r="57" spans="1:26" ht="18.75" customHeight="1">
      <c r="A57" s="20" t="s">
        <v>150</v>
      </c>
      <c r="B57" s="6"/>
      <c r="C57" s="6"/>
      <c r="D57" s="6"/>
      <c r="E57" s="6"/>
      <c r="F57" s="6"/>
      <c r="G57" s="6"/>
      <c r="H57" s="6"/>
      <c r="I57" s="6"/>
      <c r="J57" s="6"/>
      <c r="K57" s="6"/>
      <c r="L57" s="11"/>
      <c r="M57" s="9"/>
      <c r="N57" s="42"/>
      <c r="O57" s="9"/>
      <c r="P57" s="7"/>
      <c r="Q57" s="98"/>
      <c r="R57" s="57"/>
      <c r="S57" s="98"/>
      <c r="T57" s="57"/>
      <c r="U57" s="98"/>
      <c r="V57" s="57"/>
      <c r="W57" s="98"/>
      <c r="X57" s="57"/>
      <c r="Y57" s="112"/>
      <c r="Z57" s="9"/>
    </row>
    <row r="58" spans="1:26" ht="25.5" customHeight="1">
      <c r="A58" s="20"/>
      <c r="B58" s="7"/>
      <c r="C58" s="7"/>
      <c r="D58" s="7"/>
      <c r="E58" s="7"/>
      <c r="F58" s="7"/>
      <c r="G58" s="7"/>
      <c r="H58" s="7"/>
      <c r="I58" s="7"/>
      <c r="J58" s="7"/>
      <c r="K58" s="7"/>
      <c r="L58" s="11"/>
      <c r="M58" s="232" t="s">
        <v>32</v>
      </c>
      <c r="N58" s="323" t="e">
        <f>N26-N29-N32-N35-N38-N41+N44+N47</f>
        <v>#DIV/0!</v>
      </c>
      <c r="O58" s="9">
        <v>33</v>
      </c>
      <c r="P58" s="7"/>
      <c r="Q58" s="325" t="e">
        <f>Q26-Q29-Q32-Q35-Q38-Q41+Q44+Q47</f>
        <v>#DIV/0!</v>
      </c>
      <c r="R58" s="57"/>
      <c r="S58" s="325" t="e">
        <f>S26-S29-S32-S35-S38-S41+S44+S47</f>
        <v>#DIV/0!</v>
      </c>
      <c r="T58" s="57"/>
      <c r="U58" s="325" t="e">
        <f>U26-U29-U32-U35-U38-U41+U44+U47</f>
        <v>#DIV/0!</v>
      </c>
      <c r="V58" s="57"/>
      <c r="W58" s="325" t="e">
        <f>W26-W29-W32-W35-W38-W41+W44+W47</f>
        <v>#DIV/0!</v>
      </c>
      <c r="X58" s="57"/>
      <c r="Y58" s="339" t="e">
        <f>Q58+S58+U58+W58</f>
        <v>#DIV/0!</v>
      </c>
      <c r="Z58" s="9">
        <v>33</v>
      </c>
    </row>
    <row r="59" spans="1:26" ht="25.5" customHeight="1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11"/>
      <c r="M59" s="233"/>
      <c r="N59" s="324"/>
      <c r="O59" s="9"/>
      <c r="P59" s="7"/>
      <c r="Q59" s="326"/>
      <c r="R59" s="57"/>
      <c r="S59" s="326"/>
      <c r="T59" s="57"/>
      <c r="U59" s="326"/>
      <c r="V59" s="57"/>
      <c r="W59" s="326"/>
      <c r="X59" s="57"/>
      <c r="Y59" s="340"/>
      <c r="Z59" s="9"/>
    </row>
    <row r="60" spans="1:26" ht="26.25">
      <c r="A60" s="6"/>
      <c r="B60" s="10"/>
      <c r="C60" s="7"/>
      <c r="D60" s="7"/>
      <c r="E60" s="7"/>
      <c r="F60" s="7"/>
      <c r="G60" s="7"/>
      <c r="H60" s="7"/>
      <c r="I60" s="7"/>
      <c r="J60" s="7"/>
      <c r="K60" s="7"/>
      <c r="L60" s="7"/>
      <c r="M60" s="11"/>
      <c r="N60" s="96"/>
      <c r="O60" s="9"/>
      <c r="P60" s="7"/>
      <c r="Q60" s="97"/>
      <c r="R60" s="57"/>
      <c r="S60" s="97"/>
      <c r="T60" s="57"/>
      <c r="U60" s="97"/>
      <c r="V60" s="57"/>
      <c r="W60" s="97"/>
      <c r="X60" s="57"/>
      <c r="Y60" s="111"/>
      <c r="Z60" s="9"/>
    </row>
    <row r="61" spans="1:26" ht="25.5" customHeight="1">
      <c r="A61" s="7" t="s">
        <v>66</v>
      </c>
      <c r="B61" s="7" t="s">
        <v>67</v>
      </c>
      <c r="C61" s="7"/>
      <c r="D61" s="7"/>
      <c r="E61" s="7"/>
      <c r="F61" s="7"/>
      <c r="G61" s="7"/>
      <c r="H61" s="7"/>
      <c r="I61" s="7"/>
      <c r="J61" s="7"/>
      <c r="K61" s="7"/>
      <c r="L61" s="7"/>
      <c r="M61" s="232" t="s">
        <v>30</v>
      </c>
      <c r="N61" s="323"/>
      <c r="O61" s="9">
        <v>34</v>
      </c>
      <c r="P61" s="7"/>
      <c r="Q61" s="337"/>
      <c r="R61" s="57"/>
      <c r="S61" s="337"/>
      <c r="T61" s="57"/>
      <c r="U61" s="337"/>
      <c r="V61" s="57"/>
      <c r="W61" s="337"/>
      <c r="X61" s="57"/>
      <c r="Y61" s="339">
        <f>Q61+S61+U61+W61</f>
        <v>0</v>
      </c>
      <c r="Z61" s="9">
        <v>34</v>
      </c>
    </row>
    <row r="62" spans="1:26" ht="25.5" customHeight="1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233"/>
      <c r="N62" s="324"/>
      <c r="O62" s="9"/>
      <c r="P62" s="7"/>
      <c r="Q62" s="338"/>
      <c r="R62" s="57"/>
      <c r="S62" s="338"/>
      <c r="T62" s="57"/>
      <c r="U62" s="338"/>
      <c r="V62" s="57"/>
      <c r="W62" s="338"/>
      <c r="X62" s="57"/>
      <c r="Y62" s="340"/>
      <c r="Z62" s="9"/>
    </row>
    <row r="63" spans="1:26" ht="26.25">
      <c r="A63" s="6"/>
      <c r="B63" s="10"/>
      <c r="C63" s="7"/>
      <c r="D63" s="7"/>
      <c r="E63" s="7"/>
      <c r="F63" s="7"/>
      <c r="G63" s="7"/>
      <c r="H63" s="7"/>
      <c r="I63" s="7"/>
      <c r="J63" s="7"/>
      <c r="K63" s="7"/>
      <c r="L63" s="7"/>
      <c r="M63" s="11"/>
      <c r="N63" s="96"/>
      <c r="O63" s="9"/>
      <c r="P63" s="7"/>
      <c r="Q63" s="97"/>
      <c r="R63" s="57"/>
      <c r="S63" s="97"/>
      <c r="T63" s="57"/>
      <c r="U63" s="97"/>
      <c r="V63" s="57"/>
      <c r="W63" s="97"/>
      <c r="X63" s="57"/>
      <c r="Y63" s="111"/>
      <c r="Z63" s="9"/>
    </row>
    <row r="64" spans="1:26" ht="25.5" customHeight="1">
      <c r="A64" s="6"/>
      <c r="B64" s="10"/>
      <c r="C64" s="7"/>
      <c r="D64" s="7"/>
      <c r="E64" s="7"/>
      <c r="F64" s="7"/>
      <c r="G64" s="7"/>
      <c r="H64" s="7"/>
      <c r="I64" s="7"/>
      <c r="J64" s="7"/>
      <c r="K64" s="7"/>
      <c r="L64" s="7"/>
      <c r="M64" s="232" t="s">
        <v>32</v>
      </c>
      <c r="N64" s="323" t="e">
        <f>N58-N61</f>
        <v>#DIV/0!</v>
      </c>
      <c r="O64" s="9">
        <v>35</v>
      </c>
      <c r="P64" s="7"/>
      <c r="Q64" s="341" t="e">
        <f>Q58-Q61</f>
        <v>#DIV/0!</v>
      </c>
      <c r="R64" s="57"/>
      <c r="S64" s="325" t="e">
        <f>S58-S61</f>
        <v>#DIV/0!</v>
      </c>
      <c r="T64" s="57"/>
      <c r="U64" s="325" t="e">
        <f>U58-U61</f>
        <v>#DIV/0!</v>
      </c>
      <c r="V64" s="57"/>
      <c r="W64" s="325" t="e">
        <f>W58-W61</f>
        <v>#DIV/0!</v>
      </c>
      <c r="X64" s="57"/>
      <c r="Y64" s="339" t="e">
        <f>Q64+S64+U64+W64</f>
        <v>#DIV/0!</v>
      </c>
      <c r="Z64" s="9">
        <v>35</v>
      </c>
    </row>
    <row r="65" spans="1:26" ht="25.5" customHeight="1">
      <c r="A65" s="6"/>
      <c r="B65" s="10"/>
      <c r="C65" s="7"/>
      <c r="D65" s="7"/>
      <c r="E65" s="7"/>
      <c r="F65" s="7"/>
      <c r="G65" s="7"/>
      <c r="H65" s="7"/>
      <c r="I65" s="7"/>
      <c r="J65" s="7"/>
      <c r="K65" s="11"/>
      <c r="L65" s="1"/>
      <c r="M65" s="233"/>
      <c r="N65" s="324"/>
      <c r="O65" s="9"/>
      <c r="P65" s="7"/>
      <c r="Q65" s="342"/>
      <c r="R65" s="57"/>
      <c r="S65" s="326"/>
      <c r="T65" s="57"/>
      <c r="U65" s="326"/>
      <c r="V65" s="57"/>
      <c r="W65" s="326"/>
      <c r="X65" s="57"/>
      <c r="Y65" s="340"/>
      <c r="Z65" s="9"/>
    </row>
    <row r="66" spans="1:26" ht="26.25">
      <c r="B66" s="7"/>
      <c r="C66" s="7"/>
      <c r="D66" s="7"/>
      <c r="E66" s="7"/>
      <c r="F66" s="7"/>
      <c r="G66" s="7"/>
      <c r="H66" s="7"/>
      <c r="I66" s="17"/>
      <c r="K66" s="61"/>
      <c r="L66" s="1"/>
      <c r="M66" s="7"/>
      <c r="N66" s="96"/>
      <c r="O66" s="9"/>
      <c r="P66" s="7"/>
      <c r="Q66" s="98"/>
      <c r="R66" s="57"/>
      <c r="S66" s="98"/>
      <c r="T66" s="57"/>
      <c r="U66" s="98"/>
      <c r="V66" s="57"/>
      <c r="W66" s="98"/>
      <c r="X66" s="57"/>
      <c r="Y66" s="112"/>
      <c r="Z66" s="9"/>
    </row>
    <row r="67" spans="1:26" ht="25.5" customHeight="1">
      <c r="A67" s="239" t="s">
        <v>151</v>
      </c>
      <c r="B67" s="233"/>
      <c r="C67" s="233"/>
      <c r="D67" s="7"/>
      <c r="E67" s="7"/>
      <c r="F67" s="7"/>
      <c r="G67" s="234" t="e">
        <f>+N64</f>
        <v>#DIV/0!</v>
      </c>
      <c r="H67" s="235"/>
      <c r="I67" s="7"/>
      <c r="J67" s="232" t="s">
        <v>68</v>
      </c>
      <c r="K67" s="35">
        <v>100</v>
      </c>
      <c r="L67" s="11"/>
      <c r="M67" s="232" t="s">
        <v>32</v>
      </c>
      <c r="N67" s="323" t="e">
        <f>'Page 3'!N57</f>
        <v>#DIV/0!</v>
      </c>
      <c r="O67" s="9">
        <v>36</v>
      </c>
      <c r="P67" s="7"/>
      <c r="Q67" s="325" t="e">
        <f>+Q64*(K67/K68)</f>
        <v>#DIV/0!</v>
      </c>
      <c r="R67" s="57"/>
      <c r="S67" s="325" t="e">
        <f>+S64*(K67/K68)</f>
        <v>#DIV/0!</v>
      </c>
      <c r="T67" s="57"/>
      <c r="U67" s="325" t="e">
        <f>+U64*(K67/K68)</f>
        <v>#DIV/0!</v>
      </c>
      <c r="V67" s="57"/>
      <c r="W67" s="325" t="e">
        <f>+W64*(K67/K68)</f>
        <v>#DIV/0!</v>
      </c>
      <c r="X67" s="57"/>
      <c r="Y67" s="339" t="e">
        <f>Q67+S67+U67+W67</f>
        <v>#DIV/0!</v>
      </c>
      <c r="Z67" s="9">
        <v>36</v>
      </c>
    </row>
    <row r="68" spans="1:26" ht="25.5" customHeight="1">
      <c r="A68" s="233"/>
      <c r="B68" s="233"/>
      <c r="C68" s="233"/>
      <c r="D68" s="7"/>
      <c r="E68" s="7"/>
      <c r="F68" s="7"/>
      <c r="G68" s="236"/>
      <c r="H68" s="237"/>
      <c r="I68" s="7"/>
      <c r="J68" s="233"/>
      <c r="K68" s="73">
        <v>120.9</v>
      </c>
      <c r="L68" s="11"/>
      <c r="M68" s="233"/>
      <c r="N68" s="324"/>
      <c r="O68" s="9"/>
      <c r="P68" s="7"/>
      <c r="Q68" s="326"/>
      <c r="R68" s="57"/>
      <c r="S68" s="326"/>
      <c r="T68" s="57"/>
      <c r="U68" s="326"/>
      <c r="V68" s="57"/>
      <c r="W68" s="326"/>
      <c r="X68" s="57"/>
      <c r="Y68" s="340"/>
      <c r="Z68" s="9"/>
    </row>
    <row r="69" spans="1:26" ht="26.25">
      <c r="A69" s="10"/>
      <c r="B69" s="10"/>
      <c r="C69" s="7"/>
      <c r="D69" s="7"/>
      <c r="E69" s="7"/>
      <c r="F69" s="7"/>
      <c r="G69" s="7"/>
      <c r="H69" s="7"/>
      <c r="I69" s="7"/>
      <c r="J69" s="7"/>
      <c r="K69" s="7"/>
      <c r="L69" s="11"/>
      <c r="M69" s="11"/>
      <c r="N69" s="96"/>
      <c r="O69" s="9"/>
      <c r="P69" s="7"/>
      <c r="Q69" s="97"/>
      <c r="R69" s="57"/>
      <c r="S69" s="97"/>
      <c r="T69" s="57"/>
      <c r="U69" s="97"/>
      <c r="V69" s="57"/>
      <c r="W69" s="97"/>
      <c r="X69" s="57"/>
      <c r="Y69" s="111"/>
      <c r="Z69" s="9"/>
    </row>
    <row r="70" spans="1:26" ht="25.5" customHeight="1">
      <c r="A70" s="7" t="s">
        <v>69</v>
      </c>
      <c r="B70" s="7" t="s">
        <v>133</v>
      </c>
      <c r="C70" s="7"/>
      <c r="D70" s="7"/>
      <c r="E70" s="7"/>
      <c r="F70" s="7"/>
      <c r="G70" s="7"/>
      <c r="H70" s="7"/>
      <c r="I70" s="7"/>
      <c r="J70" s="7"/>
      <c r="K70" s="7"/>
      <c r="L70" s="11"/>
      <c r="M70" s="232" t="s">
        <v>23</v>
      </c>
      <c r="N70" s="323">
        <f>N61</f>
        <v>0</v>
      </c>
      <c r="O70" s="9">
        <v>37</v>
      </c>
      <c r="P70" s="7"/>
      <c r="Q70" s="325">
        <f>Q61</f>
        <v>0</v>
      </c>
      <c r="R70" s="57"/>
      <c r="S70" s="325">
        <f>S61</f>
        <v>0</v>
      </c>
      <c r="T70" s="57"/>
      <c r="U70" s="325">
        <f>U61</f>
        <v>0</v>
      </c>
      <c r="V70" s="57"/>
      <c r="W70" s="325">
        <f>W61</f>
        <v>0</v>
      </c>
      <c r="X70" s="57"/>
      <c r="Y70" s="339">
        <f>Q70+S70+U70+W70</f>
        <v>0</v>
      </c>
      <c r="Z70" s="9">
        <v>37</v>
      </c>
    </row>
    <row r="71" spans="1:26" ht="25.5" customHeight="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233"/>
      <c r="N71" s="324"/>
      <c r="O71" s="9"/>
      <c r="P71" s="7"/>
      <c r="Q71" s="326"/>
      <c r="R71" s="57"/>
      <c r="S71" s="326"/>
      <c r="T71" s="57"/>
      <c r="U71" s="326"/>
      <c r="V71" s="57"/>
      <c r="W71" s="326"/>
      <c r="X71" s="57"/>
      <c r="Y71" s="340"/>
      <c r="Z71" s="9"/>
    </row>
    <row r="72" spans="1:26" ht="26.25">
      <c r="A72" s="10"/>
      <c r="B72" s="10"/>
      <c r="C72" s="7"/>
      <c r="D72" s="7"/>
      <c r="E72" s="7"/>
      <c r="F72" s="7"/>
      <c r="G72" s="7"/>
      <c r="H72" s="7"/>
      <c r="I72" s="7"/>
      <c r="J72" s="7"/>
      <c r="K72" s="7"/>
      <c r="L72" s="11"/>
      <c r="M72" s="11"/>
      <c r="N72" s="96"/>
      <c r="O72" s="9"/>
      <c r="P72" s="7"/>
      <c r="Q72" s="97"/>
      <c r="R72" s="57"/>
      <c r="S72" s="97"/>
      <c r="T72" s="57"/>
      <c r="U72" s="97"/>
      <c r="V72" s="57"/>
      <c r="W72" s="97"/>
      <c r="X72" s="57"/>
      <c r="Y72" s="111"/>
      <c r="Z72" s="9"/>
    </row>
    <row r="73" spans="1:26" ht="25.5" customHeight="1">
      <c r="A73" s="15"/>
      <c r="B73" s="6"/>
      <c r="C73" s="7"/>
      <c r="D73" s="7"/>
      <c r="E73" s="7"/>
      <c r="F73" s="7"/>
      <c r="G73" s="7"/>
      <c r="H73" s="7"/>
      <c r="I73" s="7"/>
      <c r="J73" s="7"/>
      <c r="K73" s="7"/>
      <c r="L73" s="11"/>
      <c r="M73" s="232" t="s">
        <v>32</v>
      </c>
      <c r="N73" s="323" t="e">
        <f>+N67+N70</f>
        <v>#DIV/0!</v>
      </c>
      <c r="O73" s="9">
        <v>38</v>
      </c>
      <c r="P73" s="7"/>
      <c r="Q73" s="341" t="e">
        <f>+Q67+Q70</f>
        <v>#DIV/0!</v>
      </c>
      <c r="R73" s="57"/>
      <c r="S73" s="325" t="e">
        <f>+S67+S70</f>
        <v>#DIV/0!</v>
      </c>
      <c r="T73" s="57"/>
      <c r="U73" s="325" t="e">
        <f>+U67+U70</f>
        <v>#DIV/0!</v>
      </c>
      <c r="V73" s="57"/>
      <c r="W73" s="325" t="e">
        <f>+W67+W70</f>
        <v>#DIV/0!</v>
      </c>
      <c r="X73" s="57"/>
      <c r="Y73" s="339" t="e">
        <f>Q73+S73+U73+W73</f>
        <v>#DIV/0!</v>
      </c>
      <c r="Z73" s="9">
        <v>38</v>
      </c>
    </row>
    <row r="74" spans="1:26" ht="25.5" customHeight="1">
      <c r="A74" s="10"/>
      <c r="B74" s="10"/>
      <c r="C74" s="7"/>
      <c r="D74" s="7"/>
      <c r="E74" s="7"/>
      <c r="F74" s="7"/>
      <c r="G74" s="7"/>
      <c r="H74" s="7"/>
      <c r="I74" s="7"/>
      <c r="J74" s="7"/>
      <c r="K74" s="7"/>
      <c r="L74" s="11"/>
      <c r="M74" s="233"/>
      <c r="N74" s="324"/>
      <c r="O74" s="9"/>
      <c r="P74" s="7"/>
      <c r="Q74" s="342"/>
      <c r="R74" s="57"/>
      <c r="S74" s="326"/>
      <c r="T74" s="57"/>
      <c r="U74" s="326"/>
      <c r="V74" s="57"/>
      <c r="W74" s="326"/>
      <c r="X74" s="57"/>
      <c r="Y74" s="340"/>
      <c r="Z74" s="9"/>
    </row>
    <row r="75" spans="1:26" ht="26.25">
      <c r="A75" s="7" t="s">
        <v>70</v>
      </c>
      <c r="B75" s="7" t="s">
        <v>71</v>
      </c>
      <c r="C75" s="7"/>
      <c r="D75" s="7"/>
      <c r="E75" s="7"/>
      <c r="F75" s="7"/>
      <c r="G75" s="43"/>
      <c r="H75" s="215">
        <v>0</v>
      </c>
      <c r="I75" s="216"/>
      <c r="J75" s="21" t="s">
        <v>77</v>
      </c>
      <c r="K75" s="9"/>
      <c r="L75" s="11"/>
      <c r="M75" s="11"/>
      <c r="N75" s="96"/>
      <c r="O75" s="9"/>
      <c r="P75" s="7"/>
      <c r="Q75" s="97"/>
      <c r="R75" s="57"/>
      <c r="S75" s="97"/>
      <c r="T75" s="57"/>
      <c r="U75" s="97"/>
      <c r="V75" s="57"/>
      <c r="W75" s="97"/>
      <c r="X75" s="57"/>
      <c r="Y75" s="111"/>
      <c r="Z75" s="9"/>
    </row>
    <row r="76" spans="1:26" ht="13.5" customHeight="1">
      <c r="A76" s="7"/>
      <c r="B76" s="7"/>
      <c r="C76" s="7"/>
      <c r="D76" s="7"/>
      <c r="E76" s="7"/>
      <c r="F76" s="7"/>
      <c r="G76" s="43"/>
      <c r="H76" s="43"/>
      <c r="I76" s="21"/>
      <c r="J76" s="9"/>
      <c r="K76" s="9"/>
      <c r="L76" s="11"/>
      <c r="M76" s="11"/>
      <c r="N76" s="96"/>
      <c r="O76" s="9"/>
      <c r="P76" s="7"/>
      <c r="Q76" s="97"/>
      <c r="R76" s="57"/>
      <c r="S76" s="57"/>
      <c r="T76" s="57"/>
      <c r="U76" s="57"/>
      <c r="V76" s="57"/>
      <c r="W76" s="57"/>
      <c r="X76" s="57"/>
      <c r="Y76" s="111"/>
      <c r="Z76" s="9"/>
    </row>
    <row r="77" spans="1:26" ht="26.25">
      <c r="A77" s="7" t="s">
        <v>69</v>
      </c>
      <c r="B77" s="7" t="s">
        <v>72</v>
      </c>
      <c r="C77" s="7"/>
      <c r="D77" s="7"/>
      <c r="E77" s="7"/>
      <c r="F77" s="7"/>
      <c r="G77" s="43"/>
      <c r="H77" s="215">
        <v>0</v>
      </c>
      <c r="I77" s="217"/>
      <c r="J77" s="21" t="s">
        <v>118</v>
      </c>
      <c r="K77" s="9"/>
      <c r="L77" s="11"/>
      <c r="M77" s="11"/>
      <c r="N77" s="96"/>
      <c r="O77" s="9"/>
      <c r="P77" s="7"/>
      <c r="Q77" s="97"/>
      <c r="R77" s="57"/>
      <c r="S77" s="57"/>
      <c r="T77" s="57"/>
      <c r="U77" s="57"/>
      <c r="V77" s="57"/>
      <c r="W77" s="57"/>
      <c r="X77" s="57"/>
      <c r="Y77" s="113"/>
      <c r="Z77" s="21"/>
    </row>
    <row r="78" spans="1:26" ht="12" customHeight="1">
      <c r="A78" s="7"/>
      <c r="B78" s="7"/>
      <c r="C78" s="7"/>
      <c r="D78" s="7"/>
      <c r="E78" s="7"/>
      <c r="F78" s="7"/>
      <c r="G78" s="43"/>
      <c r="H78" s="43"/>
      <c r="I78" s="21"/>
      <c r="J78" s="9"/>
      <c r="K78" s="9"/>
      <c r="L78" s="11"/>
      <c r="M78" s="11"/>
      <c r="N78" s="96"/>
      <c r="O78" s="9"/>
      <c r="P78" s="7"/>
      <c r="Q78" s="97"/>
      <c r="R78" s="57"/>
      <c r="S78" s="57"/>
      <c r="T78" s="57"/>
      <c r="U78" s="57"/>
      <c r="V78" s="57"/>
      <c r="W78" s="57"/>
      <c r="X78" s="57"/>
      <c r="Y78" s="111"/>
      <c r="Z78" s="9"/>
    </row>
    <row r="79" spans="1:26" ht="25.5" customHeight="1">
      <c r="A79" s="7" t="s">
        <v>66</v>
      </c>
      <c r="B79" s="7" t="s">
        <v>73</v>
      </c>
      <c r="C79" s="7"/>
      <c r="D79" s="7"/>
      <c r="E79" s="7"/>
      <c r="F79" s="7"/>
      <c r="G79" s="44"/>
      <c r="H79" s="218"/>
      <c r="I79" s="219"/>
      <c r="J79" s="7"/>
      <c r="K79" s="7"/>
      <c r="L79" s="11"/>
      <c r="N79" s="323">
        <v>0</v>
      </c>
      <c r="O79" s="9">
        <v>39</v>
      </c>
      <c r="P79" s="197" t="s">
        <v>30</v>
      </c>
      <c r="Q79" s="327">
        <v>0</v>
      </c>
      <c r="R79" s="57"/>
      <c r="S79" s="327">
        <v>0</v>
      </c>
      <c r="T79" s="57"/>
      <c r="U79" s="327">
        <v>0</v>
      </c>
      <c r="V79" s="57"/>
      <c r="W79" s="327">
        <v>0</v>
      </c>
      <c r="X79" s="57"/>
      <c r="Y79" s="339">
        <f>Q79+S79+U79+W79</f>
        <v>0</v>
      </c>
      <c r="Z79" s="9">
        <v>39</v>
      </c>
    </row>
    <row r="80" spans="1:26" ht="25.5" customHeight="1">
      <c r="A80" s="10"/>
      <c r="B80" s="10"/>
      <c r="C80" s="7"/>
      <c r="D80" s="7"/>
      <c r="E80" s="7"/>
      <c r="F80" s="7"/>
      <c r="G80" s="44"/>
      <c r="H80" s="44"/>
      <c r="I80" s="6"/>
      <c r="J80" s="7"/>
      <c r="K80" s="7"/>
      <c r="L80" s="11"/>
      <c r="N80" s="324"/>
      <c r="O80" s="9"/>
      <c r="P80" s="198"/>
      <c r="Q80" s="328"/>
      <c r="R80" s="57"/>
      <c r="S80" s="328"/>
      <c r="T80" s="57"/>
      <c r="U80" s="328"/>
      <c r="V80" s="57"/>
      <c r="W80" s="328"/>
      <c r="X80" s="57"/>
      <c r="Y80" s="340"/>
      <c r="Z80" s="9"/>
    </row>
    <row r="81" spans="1:28" ht="26.25">
      <c r="A81" s="7" t="s">
        <v>70</v>
      </c>
      <c r="B81" s="7" t="s">
        <v>74</v>
      </c>
      <c r="C81" s="7"/>
      <c r="D81" s="7"/>
      <c r="E81" s="7"/>
      <c r="F81" s="7"/>
      <c r="G81" s="43"/>
      <c r="H81" s="230">
        <f>SUM(H75,H77,-N79)</f>
        <v>0</v>
      </c>
      <c r="I81" s="231"/>
      <c r="J81" s="21" t="s">
        <v>119</v>
      </c>
      <c r="K81" s="9"/>
      <c r="L81" s="11"/>
      <c r="M81" s="11"/>
      <c r="N81" s="96"/>
      <c r="O81" s="9"/>
      <c r="P81" s="7"/>
      <c r="Q81" s="97"/>
      <c r="R81" s="57"/>
      <c r="S81" s="97"/>
      <c r="T81" s="57"/>
      <c r="U81" s="97"/>
      <c r="V81" s="57"/>
      <c r="W81" s="97"/>
      <c r="X81" s="57"/>
      <c r="Y81" s="111"/>
      <c r="Z81" s="9"/>
    </row>
    <row r="82" spans="1:28" ht="26.25">
      <c r="A82" s="7"/>
      <c r="B82" s="7" t="s">
        <v>113</v>
      </c>
      <c r="C82" s="7"/>
      <c r="D82" s="7"/>
      <c r="E82" s="7"/>
      <c r="F82" s="7"/>
      <c r="G82" s="17"/>
      <c r="H82" s="17"/>
      <c r="I82" s="17"/>
      <c r="J82" s="9"/>
      <c r="K82" s="9"/>
      <c r="L82" s="11"/>
      <c r="M82" s="11"/>
      <c r="N82" s="96"/>
      <c r="O82" s="9"/>
      <c r="P82" s="7"/>
      <c r="Q82" s="97"/>
      <c r="R82" s="57"/>
      <c r="S82" s="97"/>
      <c r="T82" s="57"/>
      <c r="U82" s="97"/>
      <c r="V82" s="57"/>
      <c r="W82" s="97"/>
      <c r="X82" s="57"/>
      <c r="Y82" s="111"/>
      <c r="Z82" s="9"/>
    </row>
    <row r="83" spans="1:28" ht="26.25">
      <c r="A83" s="10"/>
      <c r="B83" s="10"/>
      <c r="C83" s="7"/>
      <c r="D83" s="7"/>
      <c r="E83" s="7"/>
      <c r="F83" s="7"/>
      <c r="G83" s="7"/>
      <c r="H83" s="7"/>
      <c r="I83" s="7"/>
      <c r="J83" s="7"/>
      <c r="K83" s="7"/>
      <c r="L83" s="11"/>
      <c r="M83" s="11"/>
      <c r="N83" s="96"/>
      <c r="O83" s="9"/>
      <c r="P83" s="7"/>
      <c r="Q83" s="97"/>
      <c r="R83" s="57"/>
      <c r="S83" s="97"/>
      <c r="T83" s="57"/>
      <c r="U83" s="97"/>
      <c r="V83" s="57"/>
      <c r="W83" s="97"/>
      <c r="X83" s="57"/>
      <c r="Y83" s="111"/>
      <c r="Z83" s="9"/>
    </row>
    <row r="84" spans="1:28" ht="25.5" customHeight="1">
      <c r="A84" s="15" t="s">
        <v>184</v>
      </c>
      <c r="B84" s="6"/>
      <c r="C84" s="7"/>
      <c r="D84" s="7"/>
      <c r="E84" s="7"/>
      <c r="F84" s="7"/>
      <c r="G84" s="7"/>
      <c r="H84" s="7"/>
      <c r="I84" s="7"/>
      <c r="J84" s="7"/>
      <c r="K84" s="7"/>
      <c r="L84" s="11"/>
      <c r="M84" s="232" t="s">
        <v>32</v>
      </c>
      <c r="N84" s="323" t="e">
        <f>+N73-N79+N35</f>
        <v>#DIV/0!</v>
      </c>
      <c r="O84" s="9">
        <v>40</v>
      </c>
      <c r="P84" s="7"/>
      <c r="Q84" s="341" t="e">
        <f>+Q73-Q79+Q35</f>
        <v>#DIV/0!</v>
      </c>
      <c r="R84" s="57"/>
      <c r="S84" s="325" t="e">
        <f>+S73-U76+S35</f>
        <v>#DIV/0!</v>
      </c>
      <c r="T84" s="57"/>
      <c r="U84" s="325" t="e">
        <f>+U73-W76+U35</f>
        <v>#DIV/0!</v>
      </c>
      <c r="V84" s="57"/>
      <c r="W84" s="325" t="e">
        <f>+W73-Y76+W35</f>
        <v>#DIV/0!</v>
      </c>
      <c r="X84" s="57"/>
      <c r="Y84" s="339" t="e">
        <f>Q84+S84+U84+W84</f>
        <v>#DIV/0!</v>
      </c>
      <c r="Z84" s="9">
        <v>40</v>
      </c>
    </row>
    <row r="85" spans="1:28" ht="25.5" customHeight="1">
      <c r="A85" s="10"/>
      <c r="B85" s="10"/>
      <c r="C85" s="7"/>
      <c r="D85" s="7"/>
      <c r="E85" s="7"/>
      <c r="F85" s="7"/>
      <c r="G85" s="7"/>
      <c r="H85" s="6" t="s">
        <v>181</v>
      </c>
      <c r="I85" s="7"/>
      <c r="J85" s="7"/>
      <c r="K85" s="7"/>
      <c r="L85" s="11"/>
      <c r="M85" s="233"/>
      <c r="N85" s="324"/>
      <c r="O85" s="9"/>
      <c r="P85" s="7"/>
      <c r="Q85" s="342"/>
      <c r="R85" s="57"/>
      <c r="S85" s="326"/>
      <c r="T85" s="57"/>
      <c r="U85" s="326"/>
      <c r="V85" s="57"/>
      <c r="W85" s="326"/>
      <c r="X85" s="57"/>
      <c r="Y85" s="340"/>
      <c r="Z85" s="9"/>
      <c r="AB85" s="77"/>
    </row>
    <row r="86" spans="1:28" ht="26.25">
      <c r="M86" s="11"/>
      <c r="N86" s="96"/>
      <c r="O86" s="7"/>
      <c r="P86" s="7"/>
      <c r="Q86" s="96"/>
      <c r="R86" s="57"/>
      <c r="S86" s="96"/>
      <c r="T86" s="57"/>
      <c r="U86" s="96"/>
      <c r="V86" s="57"/>
      <c r="W86" s="96"/>
      <c r="X86" s="57"/>
      <c r="Y86" s="111"/>
      <c r="Z86" s="7"/>
      <c r="AB86" s="77"/>
    </row>
    <row r="87" spans="1:28" ht="26.25">
      <c r="A87" s="7" t="s">
        <v>75</v>
      </c>
      <c r="B87" s="7" t="s">
        <v>76</v>
      </c>
      <c r="C87" s="7"/>
      <c r="D87" s="7"/>
      <c r="E87" s="7"/>
      <c r="F87" s="7"/>
      <c r="G87" s="7"/>
      <c r="H87" s="7"/>
      <c r="I87" s="7"/>
      <c r="J87" s="330"/>
      <c r="K87" s="331"/>
      <c r="L87" s="9"/>
      <c r="M87" s="11"/>
      <c r="N87" s="96"/>
      <c r="O87" s="9"/>
      <c r="P87" s="7"/>
      <c r="Q87" s="57"/>
      <c r="R87" s="57"/>
      <c r="S87" s="57"/>
      <c r="T87" s="57"/>
      <c r="U87" s="57"/>
      <c r="V87" s="57"/>
      <c r="W87" s="57"/>
      <c r="X87" s="57"/>
      <c r="Y87" s="111"/>
      <c r="Z87" s="9"/>
      <c r="AB87" s="76"/>
    </row>
    <row r="88" spans="1:28" ht="26.25">
      <c r="A88" s="7"/>
      <c r="B88" s="7" t="s">
        <v>78</v>
      </c>
      <c r="C88" s="7"/>
      <c r="D88" s="7"/>
      <c r="E88" s="7"/>
      <c r="F88" s="7"/>
      <c r="G88" s="7"/>
      <c r="H88" s="7"/>
      <c r="I88" s="7"/>
      <c r="J88" s="7"/>
      <c r="K88" s="7"/>
      <c r="L88" s="11"/>
      <c r="M88" s="11"/>
      <c r="N88" s="96"/>
      <c r="O88" s="9"/>
      <c r="P88" s="7"/>
      <c r="Q88" s="96"/>
      <c r="R88" s="57"/>
      <c r="S88" s="96"/>
      <c r="T88" s="57"/>
      <c r="U88" s="96"/>
      <c r="V88" s="57"/>
      <c r="W88" s="96"/>
      <c r="X88" s="57"/>
      <c r="Y88" s="111"/>
      <c r="Z88" s="9"/>
    </row>
    <row r="89" spans="1:28" ht="26.25">
      <c r="A89" s="7"/>
      <c r="B89" s="6"/>
      <c r="C89" s="7"/>
      <c r="D89" s="7"/>
      <c r="E89" s="7"/>
      <c r="F89" s="7"/>
      <c r="G89" s="7"/>
      <c r="H89" s="7"/>
      <c r="I89" s="7"/>
      <c r="J89" s="7"/>
      <c r="K89" s="7"/>
      <c r="L89" s="11"/>
      <c r="M89" s="11"/>
      <c r="N89" s="57"/>
      <c r="O89" s="7"/>
      <c r="P89" s="7"/>
      <c r="Q89" s="57"/>
      <c r="R89" s="57"/>
      <c r="S89" s="57"/>
      <c r="T89" s="57"/>
      <c r="U89" s="57"/>
      <c r="V89" s="57"/>
      <c r="W89" s="57"/>
      <c r="X89" s="57"/>
      <c r="Y89" s="113"/>
      <c r="Z89" s="7"/>
    </row>
    <row r="90" spans="1:28" ht="25.5" customHeight="1">
      <c r="A90" s="7" t="s">
        <v>280</v>
      </c>
      <c r="B90" s="10"/>
      <c r="C90" s="7"/>
      <c r="D90" s="7"/>
      <c r="E90" s="7"/>
      <c r="F90" s="7"/>
      <c r="G90" s="7"/>
      <c r="H90" s="7"/>
      <c r="I90" s="7"/>
      <c r="J90" s="7"/>
      <c r="K90" s="7"/>
      <c r="L90" s="11"/>
      <c r="M90" s="11"/>
      <c r="N90" s="332"/>
      <c r="O90" s="9">
        <v>41</v>
      </c>
      <c r="P90" s="7"/>
      <c r="Q90" s="99"/>
      <c r="R90" s="57"/>
      <c r="S90" s="335"/>
      <c r="T90" s="57"/>
      <c r="U90" s="335"/>
      <c r="V90" s="57"/>
      <c r="W90" s="335"/>
      <c r="X90" s="57"/>
      <c r="Y90" s="339">
        <f>Q90+S90+U90+W90</f>
        <v>0</v>
      </c>
      <c r="Z90" s="9">
        <v>41</v>
      </c>
    </row>
    <row r="91" spans="1:28" ht="25.5" customHeight="1">
      <c r="A91" s="7" t="s">
        <v>173</v>
      </c>
      <c r="B91" s="10"/>
      <c r="C91" s="7"/>
      <c r="D91" s="7"/>
      <c r="E91" s="7"/>
      <c r="F91" s="7"/>
      <c r="G91" s="7"/>
      <c r="H91" s="7"/>
      <c r="I91" s="7"/>
      <c r="J91" s="7"/>
      <c r="K91" s="7"/>
      <c r="L91" s="11"/>
      <c r="M91" s="7"/>
      <c r="N91" s="333"/>
      <c r="O91" s="51"/>
      <c r="P91" s="7"/>
      <c r="Q91" s="100"/>
      <c r="R91" s="57"/>
      <c r="S91" s="336"/>
      <c r="T91" s="57"/>
      <c r="U91" s="336"/>
      <c r="V91" s="57"/>
      <c r="W91" s="336"/>
      <c r="X91" s="57"/>
      <c r="Y91" s="340"/>
      <c r="Z91" s="51"/>
    </row>
    <row r="92" spans="1:28" ht="23.2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184"/>
      <c r="O92" s="184"/>
      <c r="P92" s="51"/>
      <c r="S92" s="95"/>
      <c r="T92" s="95"/>
      <c r="U92" s="95"/>
      <c r="V92" s="95"/>
      <c r="W92" s="94"/>
      <c r="X92" s="95"/>
      <c r="Y92" s="114"/>
    </row>
    <row r="93" spans="1:28" ht="18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S93" s="51"/>
      <c r="U93" s="51"/>
      <c r="W93" s="42"/>
    </row>
  </sheetData>
  <mergeCells count="150">
    <mergeCell ref="W41:W42"/>
    <mergeCell ref="W44:W45"/>
    <mergeCell ref="W47:W48"/>
    <mergeCell ref="W58:W59"/>
    <mergeCell ref="W64:W65"/>
    <mergeCell ref="W67:W68"/>
    <mergeCell ref="W73:W74"/>
    <mergeCell ref="W84:W85"/>
    <mergeCell ref="W90:W91"/>
    <mergeCell ref="W61:W62"/>
    <mergeCell ref="W70:W71"/>
    <mergeCell ref="W79:W80"/>
    <mergeCell ref="W14:W15"/>
    <mergeCell ref="W17:W18"/>
    <mergeCell ref="W20:W21"/>
    <mergeCell ref="W23:W24"/>
    <mergeCell ref="W26:W27"/>
    <mergeCell ref="W29:W30"/>
    <mergeCell ref="W32:W33"/>
    <mergeCell ref="W35:W36"/>
    <mergeCell ref="W38:W39"/>
    <mergeCell ref="Q84:Q85"/>
    <mergeCell ref="Q70:Q71"/>
    <mergeCell ref="Q61:Q62"/>
    <mergeCell ref="Q32:Q33"/>
    <mergeCell ref="Q35:Q36"/>
    <mergeCell ref="Q79:Q80"/>
    <mergeCell ref="Q20:Q21"/>
    <mergeCell ref="Q26:Q27"/>
    <mergeCell ref="Q14:Q15"/>
    <mergeCell ref="Q17:Q18"/>
    <mergeCell ref="Q23:Q24"/>
    <mergeCell ref="Q29:Q30"/>
    <mergeCell ref="Q38:Q39"/>
    <mergeCell ref="Q41:Q42"/>
    <mergeCell ref="Q44:Q45"/>
    <mergeCell ref="Q47:Q48"/>
    <mergeCell ref="Q58:Q59"/>
    <mergeCell ref="Q67:Q68"/>
    <mergeCell ref="Q64:Q65"/>
    <mergeCell ref="Q73:Q74"/>
    <mergeCell ref="Y67:Y68"/>
    <mergeCell ref="Y70:Y71"/>
    <mergeCell ref="Y73:Y74"/>
    <mergeCell ref="Y84:Y85"/>
    <mergeCell ref="Y90:Y91"/>
    <mergeCell ref="Y79:Y80"/>
    <mergeCell ref="Y44:Y45"/>
    <mergeCell ref="Y47:Y48"/>
    <mergeCell ref="Y58:Y59"/>
    <mergeCell ref="Y61:Y62"/>
    <mergeCell ref="Y64:Y65"/>
    <mergeCell ref="Y29:Y30"/>
    <mergeCell ref="Y32:Y33"/>
    <mergeCell ref="Y35:Y36"/>
    <mergeCell ref="Y38:Y39"/>
    <mergeCell ref="Y41:Y42"/>
    <mergeCell ref="Y14:Y15"/>
    <mergeCell ref="Y17:Y18"/>
    <mergeCell ref="Y20:Y21"/>
    <mergeCell ref="Y23:Y24"/>
    <mergeCell ref="Y26:Y27"/>
    <mergeCell ref="S64:S65"/>
    <mergeCell ref="S67:S68"/>
    <mergeCell ref="S73:S74"/>
    <mergeCell ref="U73:U74"/>
    <mergeCell ref="U84:U85"/>
    <mergeCell ref="U90:U91"/>
    <mergeCell ref="U44:U45"/>
    <mergeCell ref="U47:U48"/>
    <mergeCell ref="U58:U59"/>
    <mergeCell ref="S84:S85"/>
    <mergeCell ref="S90:S91"/>
    <mergeCell ref="S58:S59"/>
    <mergeCell ref="U64:U65"/>
    <mergeCell ref="U67:U68"/>
    <mergeCell ref="S61:S62"/>
    <mergeCell ref="U61:U62"/>
    <mergeCell ref="S70:S71"/>
    <mergeCell ref="U70:U71"/>
    <mergeCell ref="S79:S80"/>
    <mergeCell ref="U79:U80"/>
    <mergeCell ref="U29:U30"/>
    <mergeCell ref="U32:U33"/>
    <mergeCell ref="U35:U36"/>
    <mergeCell ref="U38:U39"/>
    <mergeCell ref="U41:U42"/>
    <mergeCell ref="U14:U15"/>
    <mergeCell ref="U17:U18"/>
    <mergeCell ref="U20:U21"/>
    <mergeCell ref="U23:U24"/>
    <mergeCell ref="U26:U27"/>
    <mergeCell ref="M17:M18"/>
    <mergeCell ref="N17:N18"/>
    <mergeCell ref="M20:M21"/>
    <mergeCell ref="N20:N21"/>
    <mergeCell ref="M23:M24"/>
    <mergeCell ref="N23:N24"/>
    <mergeCell ref="M29:M30"/>
    <mergeCell ref="N29:N30"/>
    <mergeCell ref="M32:M33"/>
    <mergeCell ref="N32:N33"/>
    <mergeCell ref="N26:N27"/>
    <mergeCell ref="M41:M42"/>
    <mergeCell ref="N41:N42"/>
    <mergeCell ref="M44:M45"/>
    <mergeCell ref="N44:N45"/>
    <mergeCell ref="M47:M48"/>
    <mergeCell ref="N47:N48"/>
    <mergeCell ref="M70:M71"/>
    <mergeCell ref="N70:N71"/>
    <mergeCell ref="M58:M59"/>
    <mergeCell ref="N58:N59"/>
    <mergeCell ref="M61:M62"/>
    <mergeCell ref="N61:N62"/>
    <mergeCell ref="M64:M65"/>
    <mergeCell ref="N64:N65"/>
    <mergeCell ref="A67:C68"/>
    <mergeCell ref="G67:H68"/>
    <mergeCell ref="J67:J68"/>
    <mergeCell ref="M67:M68"/>
    <mergeCell ref="N67:N68"/>
    <mergeCell ref="M73:M74"/>
    <mergeCell ref="N73:N74"/>
    <mergeCell ref="H75:I75"/>
    <mergeCell ref="H79:I79"/>
    <mergeCell ref="P79:P80"/>
    <mergeCell ref="H77:I77"/>
    <mergeCell ref="N79:N80"/>
    <mergeCell ref="H81:I81"/>
    <mergeCell ref="M84:M85"/>
    <mergeCell ref="N84:N85"/>
    <mergeCell ref="J87:K87"/>
    <mergeCell ref="N92:O92"/>
    <mergeCell ref="N90:N91"/>
    <mergeCell ref="N14:N15"/>
    <mergeCell ref="S47:S48"/>
    <mergeCell ref="S14:S15"/>
    <mergeCell ref="S17:S18"/>
    <mergeCell ref="S20:S21"/>
    <mergeCell ref="S23:S24"/>
    <mergeCell ref="S26:S27"/>
    <mergeCell ref="S29:S30"/>
    <mergeCell ref="S32:S33"/>
    <mergeCell ref="S35:S36"/>
    <mergeCell ref="S38:S39"/>
    <mergeCell ref="S41:S42"/>
    <mergeCell ref="S44:S45"/>
    <mergeCell ref="N35:N36"/>
    <mergeCell ref="N38:N39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20" orientation="landscape" r:id="rId1"/>
  <headerFooter alignWithMargins="0">
    <oddFooter>&amp;CPage 3 addendum&amp;RGM-CF-SF006 v12 (11-2025)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21BE7-6AEB-4E4A-B74B-B03AEF9D59FC}">
  <sheetPr>
    <tabColor rgb="FF92D050"/>
    <pageSetUpPr fitToPage="1"/>
  </sheetPr>
  <dimension ref="A1:AF57"/>
  <sheetViews>
    <sheetView tabSelected="1" zoomScale="60" zoomScaleNormal="60" workbookViewId="0">
      <selection activeCell="Y42" sqref="Y42:AB42"/>
    </sheetView>
  </sheetViews>
  <sheetFormatPr defaultColWidth="9.140625" defaultRowHeight="14.25"/>
  <cols>
    <col min="1" max="5" width="9.140625" style="133"/>
    <col min="6" max="6" width="11.85546875" style="133" customWidth="1"/>
    <col min="7" max="7" width="13.42578125" style="133" customWidth="1"/>
    <col min="8" max="8" width="11.42578125" style="133" customWidth="1"/>
    <col min="9" max="12" width="9.140625" style="133"/>
    <col min="13" max="13" width="8.42578125" style="133" customWidth="1"/>
    <col min="14" max="14" width="29.7109375" style="133" customWidth="1"/>
    <col min="15" max="15" width="9.140625" style="133"/>
    <col min="16" max="16" width="40.7109375" style="133" customWidth="1"/>
    <col min="17" max="16384" width="9.140625" style="133"/>
  </cols>
  <sheetData>
    <row r="1" spans="1:32" ht="33" customHeight="1">
      <c r="A1" s="131" t="s">
        <v>243</v>
      </c>
      <c r="B1" s="132"/>
      <c r="C1" s="132"/>
      <c r="D1" s="132"/>
      <c r="E1" s="132"/>
      <c r="I1" s="134"/>
      <c r="K1" s="135"/>
      <c r="L1" s="135"/>
      <c r="N1" s="136"/>
      <c r="O1" s="137"/>
      <c r="P1" s="136"/>
    </row>
    <row r="2" spans="1:32" ht="24" customHeight="1">
      <c r="A2" s="138"/>
      <c r="I2" s="134"/>
      <c r="K2" s="135"/>
      <c r="L2" s="135"/>
      <c r="N2" s="136"/>
      <c r="O2" s="139"/>
      <c r="P2" s="140"/>
    </row>
    <row r="3" spans="1:32" ht="24" customHeight="1">
      <c r="A3" s="135"/>
      <c r="I3" s="141" t="s">
        <v>244</v>
      </c>
      <c r="N3" s="142">
        <v>183</v>
      </c>
      <c r="O3" s="143"/>
      <c r="P3" s="142">
        <v>0</v>
      </c>
    </row>
    <row r="4" spans="1:32" ht="18" customHeight="1">
      <c r="A4" s="135"/>
      <c r="N4" s="144"/>
      <c r="O4" s="143"/>
      <c r="P4" s="144"/>
    </row>
    <row r="5" spans="1:32" ht="24" customHeight="1">
      <c r="A5" s="135"/>
      <c r="I5" s="141" t="s">
        <v>245</v>
      </c>
      <c r="N5" s="142">
        <v>182</v>
      </c>
      <c r="O5" s="143"/>
      <c r="P5" s="142">
        <v>0</v>
      </c>
      <c r="T5" s="145" t="s">
        <v>246</v>
      </c>
      <c r="U5" s="146" t="s">
        <v>276</v>
      </c>
    </row>
    <row r="6" spans="1:32" ht="21.75" customHeight="1" thickBot="1">
      <c r="A6" s="135"/>
      <c r="O6" s="139"/>
    </row>
    <row r="7" spans="1:32" ht="18" customHeight="1" thickBot="1">
      <c r="A7" s="135"/>
      <c r="O7" s="139"/>
      <c r="P7" s="147" t="s">
        <v>220</v>
      </c>
      <c r="U7" s="314" t="s">
        <v>195</v>
      </c>
      <c r="V7" s="315"/>
      <c r="W7" s="315"/>
      <c r="X7" s="316"/>
      <c r="Y7" s="317" t="s">
        <v>196</v>
      </c>
      <c r="Z7" s="318"/>
      <c r="AA7" s="318"/>
      <c r="AB7" s="319"/>
      <c r="AC7" s="317" t="s">
        <v>197</v>
      </c>
      <c r="AD7" s="318"/>
      <c r="AE7" s="318"/>
      <c r="AF7" s="319"/>
    </row>
    <row r="8" spans="1:32" ht="18" customHeight="1">
      <c r="A8" s="135"/>
      <c r="P8" s="148"/>
      <c r="U8" s="302" t="s">
        <v>198</v>
      </c>
      <c r="V8" s="303"/>
      <c r="W8" s="303"/>
      <c r="X8" s="304"/>
      <c r="Y8" s="286">
        <v>13330</v>
      </c>
      <c r="Z8" s="287"/>
      <c r="AA8" s="287"/>
      <c r="AB8" s="288"/>
      <c r="AC8" s="305">
        <v>5.7000000000000002E-2</v>
      </c>
      <c r="AD8" s="306"/>
      <c r="AE8" s="306"/>
      <c r="AF8" s="307"/>
    </row>
    <row r="9" spans="1:32" ht="18" customHeight="1">
      <c r="A9" s="135"/>
      <c r="N9" s="149"/>
      <c r="P9" s="149"/>
      <c r="U9" s="308">
        <v>13331</v>
      </c>
      <c r="V9" s="309"/>
      <c r="W9" s="309"/>
      <c r="X9" s="310"/>
      <c r="Y9" s="286">
        <v>25367</v>
      </c>
      <c r="Z9" s="287"/>
      <c r="AA9" s="287"/>
      <c r="AB9" s="288"/>
      <c r="AC9" s="289">
        <v>6.0999999999999999E-2</v>
      </c>
      <c r="AD9" s="290"/>
      <c r="AE9" s="290"/>
      <c r="AF9" s="291"/>
    </row>
    <row r="10" spans="1:32" ht="24" customHeight="1">
      <c r="A10" s="150"/>
      <c r="N10" s="151" t="s">
        <v>247</v>
      </c>
      <c r="P10" s="151" t="s">
        <v>248</v>
      </c>
      <c r="U10" s="283">
        <v>25638</v>
      </c>
      <c r="V10" s="284"/>
      <c r="W10" s="284"/>
      <c r="X10" s="285"/>
      <c r="Y10" s="286">
        <v>30018</v>
      </c>
      <c r="Z10" s="287"/>
      <c r="AA10" s="287"/>
      <c r="AB10" s="288"/>
      <c r="AC10" s="289">
        <v>6.7000000000000004E-2</v>
      </c>
      <c r="AD10" s="290"/>
      <c r="AE10" s="290"/>
      <c r="AF10" s="291"/>
    </row>
    <row r="11" spans="1:32" ht="20.25">
      <c r="F11" s="135"/>
      <c r="G11" s="135"/>
      <c r="H11" s="135"/>
      <c r="I11" s="135"/>
      <c r="J11" s="135"/>
      <c r="K11" s="135"/>
      <c r="L11" s="135"/>
      <c r="M11" s="152"/>
      <c r="N11" s="151" t="s">
        <v>249</v>
      </c>
      <c r="O11" s="135"/>
      <c r="P11" s="151" t="s">
        <v>250</v>
      </c>
      <c r="U11" s="283">
        <v>30019</v>
      </c>
      <c r="V11" s="284"/>
      <c r="W11" s="284"/>
      <c r="X11" s="285"/>
      <c r="Y11" s="286">
        <v>37663</v>
      </c>
      <c r="Z11" s="287"/>
      <c r="AA11" s="287"/>
      <c r="AB11" s="288"/>
      <c r="AC11" s="289">
        <v>8.2000000000000003E-2</v>
      </c>
      <c r="AD11" s="290"/>
      <c r="AE11" s="290"/>
      <c r="AF11" s="291"/>
    </row>
    <row r="12" spans="1:32" ht="36.75" customHeight="1">
      <c r="A12" s="153"/>
      <c r="B12" s="135"/>
      <c r="C12" s="135"/>
      <c r="D12" s="135"/>
      <c r="E12" s="135"/>
      <c r="F12" s="135"/>
      <c r="G12" s="135"/>
      <c r="H12" s="135"/>
      <c r="I12" s="135"/>
      <c r="J12" s="135"/>
      <c r="K12" s="135"/>
      <c r="L12" s="135"/>
      <c r="M12" s="152"/>
      <c r="N12" s="154" t="s">
        <v>251</v>
      </c>
      <c r="O12" s="135"/>
      <c r="P12" s="155" t="s">
        <v>252</v>
      </c>
      <c r="U12" s="283">
        <v>37664</v>
      </c>
      <c r="V12" s="284"/>
      <c r="W12" s="284"/>
      <c r="X12" s="285"/>
      <c r="Y12" s="286">
        <v>37830</v>
      </c>
      <c r="Z12" s="287"/>
      <c r="AA12" s="287"/>
      <c r="AB12" s="288"/>
      <c r="AC12" s="289">
        <v>9.8000000000000004E-2</v>
      </c>
      <c r="AD12" s="290"/>
      <c r="AE12" s="290"/>
      <c r="AF12" s="291"/>
    </row>
    <row r="13" spans="1:32" ht="20.25">
      <c r="A13" s="135"/>
      <c r="B13" s="135"/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152"/>
      <c r="N13" s="156"/>
      <c r="O13" s="135"/>
      <c r="P13" s="156"/>
      <c r="U13" s="283">
        <v>37831</v>
      </c>
      <c r="V13" s="284"/>
      <c r="W13" s="284"/>
      <c r="X13" s="285"/>
      <c r="Y13" s="286">
        <v>39497</v>
      </c>
      <c r="Z13" s="287"/>
      <c r="AA13" s="287"/>
      <c r="AB13" s="288"/>
      <c r="AC13" s="289">
        <v>0.1</v>
      </c>
      <c r="AD13" s="290"/>
      <c r="AE13" s="290"/>
      <c r="AF13" s="291"/>
    </row>
    <row r="14" spans="1:32" ht="18" customHeight="1">
      <c r="A14" s="135" t="s">
        <v>253</v>
      </c>
      <c r="B14" s="135"/>
      <c r="C14" s="135"/>
      <c r="D14" s="135"/>
      <c r="E14" s="135"/>
      <c r="F14" s="135"/>
      <c r="G14" s="135"/>
      <c r="H14" s="134" t="s">
        <v>254</v>
      </c>
      <c r="I14" s="134"/>
      <c r="J14" s="135"/>
      <c r="K14" s="135"/>
      <c r="L14" s="135"/>
      <c r="M14" s="152"/>
      <c r="N14" s="347" t="e" cm="1">
        <f t="array" ref="N14">'Page 3'!N74:N74</f>
        <v>#DIV/0!</v>
      </c>
      <c r="O14" s="135"/>
      <c r="P14" s="347" t="e">
        <v>#DIV/0!</v>
      </c>
      <c r="Q14" s="152"/>
      <c r="U14" s="283">
        <v>39498</v>
      </c>
      <c r="V14" s="284"/>
      <c r="W14" s="284"/>
      <c r="X14" s="285"/>
      <c r="Y14" s="286">
        <v>48009</v>
      </c>
      <c r="Z14" s="287"/>
      <c r="AA14" s="287"/>
      <c r="AB14" s="288"/>
      <c r="AC14" s="289">
        <v>0.105</v>
      </c>
      <c r="AD14" s="290"/>
      <c r="AE14" s="290"/>
      <c r="AF14" s="291"/>
    </row>
    <row r="15" spans="1:32" ht="25.5">
      <c r="A15" s="135"/>
      <c r="B15" s="135"/>
      <c r="C15" s="135"/>
      <c r="D15" s="135"/>
      <c r="E15" s="135"/>
      <c r="F15" s="135"/>
      <c r="G15" s="135"/>
      <c r="H15" s="134"/>
      <c r="I15" s="134"/>
      <c r="J15" s="135"/>
      <c r="K15" s="135"/>
      <c r="L15" s="135"/>
      <c r="M15" s="152"/>
      <c r="N15" s="348"/>
      <c r="O15" s="135"/>
      <c r="P15" s="348"/>
      <c r="Q15" s="157"/>
      <c r="U15" s="283">
        <v>48010</v>
      </c>
      <c r="V15" s="284"/>
      <c r="W15" s="284"/>
      <c r="X15" s="285"/>
      <c r="Y15" s="286">
        <v>51954</v>
      </c>
      <c r="Z15" s="287"/>
      <c r="AA15" s="287"/>
      <c r="AB15" s="288"/>
      <c r="AC15" s="289">
        <v>0.108</v>
      </c>
      <c r="AD15" s="290"/>
      <c r="AE15" s="290"/>
      <c r="AF15" s="291"/>
    </row>
    <row r="16" spans="1:32" ht="25.5">
      <c r="A16" s="135"/>
      <c r="B16" s="135"/>
      <c r="C16" s="135"/>
      <c r="D16" s="135"/>
      <c r="E16" s="135"/>
      <c r="F16" s="135"/>
      <c r="G16" s="135"/>
      <c r="H16" s="134"/>
      <c r="I16" s="134"/>
      <c r="J16" s="135"/>
      <c r="K16" s="135"/>
      <c r="L16" s="135"/>
      <c r="M16" s="152"/>
      <c r="N16" s="158"/>
      <c r="O16" s="135"/>
      <c r="P16" s="159"/>
      <c r="Q16" s="157"/>
      <c r="U16" s="283">
        <v>51955</v>
      </c>
      <c r="V16" s="284"/>
      <c r="W16" s="284"/>
      <c r="X16" s="285"/>
      <c r="Y16" s="286">
        <v>72656</v>
      </c>
      <c r="Z16" s="287"/>
      <c r="AA16" s="287"/>
      <c r="AB16" s="288"/>
      <c r="AC16" s="289">
        <v>0.113</v>
      </c>
      <c r="AD16" s="290"/>
      <c r="AE16" s="290"/>
      <c r="AF16" s="291"/>
    </row>
    <row r="17" spans="1:32" ht="27.75" thickBot="1">
      <c r="A17" s="135" t="s">
        <v>255</v>
      </c>
      <c r="B17" s="135"/>
      <c r="C17" s="135"/>
      <c r="D17" s="135"/>
      <c r="E17" s="135"/>
      <c r="F17" s="135"/>
      <c r="G17" s="135"/>
      <c r="H17" s="145" t="s">
        <v>246</v>
      </c>
      <c r="I17" s="134"/>
      <c r="J17" s="135"/>
      <c r="K17" s="135"/>
      <c r="L17" s="135"/>
      <c r="M17" s="343" t="s">
        <v>23</v>
      </c>
      <c r="N17" s="345"/>
      <c r="O17" s="135"/>
      <c r="P17" s="345"/>
      <c r="Q17" s="157"/>
      <c r="U17" s="293">
        <v>72657</v>
      </c>
      <c r="V17" s="294"/>
      <c r="W17" s="294"/>
      <c r="X17" s="295"/>
      <c r="Y17" s="296" t="s">
        <v>199</v>
      </c>
      <c r="Z17" s="297"/>
      <c r="AA17" s="297"/>
      <c r="AB17" s="298"/>
      <c r="AC17" s="299">
        <v>0.13700000000000001</v>
      </c>
      <c r="AD17" s="300"/>
      <c r="AE17" s="300"/>
      <c r="AF17" s="301"/>
    </row>
    <row r="18" spans="1:32" ht="25.5">
      <c r="A18" s="135"/>
      <c r="B18" s="135"/>
      <c r="C18" s="135"/>
      <c r="D18" s="135"/>
      <c r="E18" s="135"/>
      <c r="F18" s="135"/>
      <c r="G18" s="135"/>
      <c r="H18" s="134"/>
      <c r="I18" s="134"/>
      <c r="J18" s="135"/>
      <c r="K18" s="135"/>
      <c r="L18" s="135"/>
      <c r="M18" s="344"/>
      <c r="N18" s="346"/>
      <c r="O18" s="135"/>
      <c r="P18" s="346"/>
      <c r="Q18" s="157"/>
    </row>
    <row r="19" spans="1:32" ht="25.5">
      <c r="A19" s="135"/>
      <c r="B19" s="135"/>
      <c r="C19" s="135"/>
      <c r="D19" s="135"/>
      <c r="E19" s="135"/>
      <c r="F19" s="135"/>
      <c r="G19" s="135"/>
      <c r="H19" s="134"/>
      <c r="I19" s="134"/>
      <c r="J19" s="135"/>
      <c r="K19" s="135"/>
      <c r="L19" s="135"/>
      <c r="M19" s="152"/>
      <c r="N19" s="158"/>
      <c r="O19" s="135"/>
      <c r="P19" s="159"/>
      <c r="Q19" s="157"/>
    </row>
    <row r="20" spans="1:32" ht="27">
      <c r="A20" s="135" t="s">
        <v>256</v>
      </c>
      <c r="B20" s="135"/>
      <c r="C20" s="135"/>
      <c r="D20" s="135"/>
      <c r="E20" s="135"/>
      <c r="F20" s="135"/>
      <c r="G20" s="135"/>
      <c r="H20" s="145" t="s">
        <v>257</v>
      </c>
      <c r="I20" s="134"/>
      <c r="J20" s="135"/>
      <c r="K20" s="135"/>
      <c r="L20" s="135"/>
      <c r="M20" s="343" t="s">
        <v>23</v>
      </c>
      <c r="N20" s="345"/>
      <c r="O20" s="135"/>
      <c r="P20" s="345"/>
      <c r="Q20" s="157"/>
    </row>
    <row r="21" spans="1:32" ht="25.5">
      <c r="A21" s="135"/>
      <c r="B21" s="135"/>
      <c r="C21" s="135"/>
      <c r="D21" s="135"/>
      <c r="E21" s="135"/>
      <c r="F21" s="135"/>
      <c r="G21" s="135"/>
      <c r="H21" s="134"/>
      <c r="I21" s="134"/>
      <c r="J21" s="135"/>
      <c r="K21" s="135"/>
      <c r="L21" s="135"/>
      <c r="M21" s="344"/>
      <c r="N21" s="346"/>
      <c r="O21" s="135"/>
      <c r="P21" s="346"/>
      <c r="Q21" s="157"/>
    </row>
    <row r="22" spans="1:32" ht="25.5">
      <c r="A22" s="135"/>
      <c r="B22" s="135"/>
      <c r="C22" s="135"/>
      <c r="D22" s="135"/>
      <c r="E22" s="135"/>
      <c r="F22" s="135"/>
      <c r="G22" s="135"/>
      <c r="H22" s="134"/>
      <c r="I22" s="134"/>
      <c r="J22" s="135"/>
      <c r="K22" s="135"/>
      <c r="L22" s="135"/>
      <c r="M22" s="152"/>
      <c r="N22" s="158"/>
      <c r="O22" s="135"/>
      <c r="P22" s="159"/>
      <c r="Q22" s="157"/>
    </row>
    <row r="23" spans="1:32" ht="25.5" customHeight="1">
      <c r="A23" s="135" t="s">
        <v>258</v>
      </c>
      <c r="B23" s="135"/>
      <c r="C23" s="135"/>
      <c r="D23" s="135"/>
      <c r="E23" s="135"/>
      <c r="F23" s="135"/>
      <c r="G23" s="135"/>
      <c r="H23" s="134" t="s">
        <v>259</v>
      </c>
      <c r="I23" s="134"/>
      <c r="J23" s="134"/>
      <c r="K23" s="134"/>
      <c r="L23" s="134"/>
      <c r="M23" s="343" t="s">
        <v>23</v>
      </c>
      <c r="N23" s="349">
        <f>ROUND(((N17/(N5+N3)*N3)+(N20/(N3+N5)*N5)),4)</f>
        <v>0</v>
      </c>
      <c r="O23" s="135"/>
      <c r="P23" s="349" t="e">
        <f>ROUND(((P17/(P5+P3)*P3)+(P20/(P3+P5)*P5)),4)</f>
        <v>#DIV/0!</v>
      </c>
      <c r="Q23" s="157"/>
    </row>
    <row r="24" spans="1:32" ht="25.5" customHeight="1">
      <c r="A24" s="135"/>
      <c r="B24" s="135"/>
      <c r="C24" s="135"/>
      <c r="D24" s="135"/>
      <c r="E24" s="135"/>
      <c r="F24" s="135"/>
      <c r="G24" s="135"/>
      <c r="H24" s="134"/>
      <c r="I24" s="134"/>
      <c r="J24" s="134"/>
      <c r="K24" s="134"/>
      <c r="L24" s="134"/>
      <c r="M24" s="344"/>
      <c r="N24" s="350"/>
      <c r="O24" s="135"/>
      <c r="P24" s="350"/>
      <c r="Q24" s="157"/>
    </row>
    <row r="25" spans="1:32" ht="25.5">
      <c r="A25" s="135"/>
      <c r="B25" s="135"/>
      <c r="C25" s="135"/>
      <c r="D25" s="135"/>
      <c r="E25" s="135"/>
      <c r="F25" s="135"/>
      <c r="G25" s="135"/>
      <c r="H25" s="134"/>
      <c r="I25" s="134"/>
      <c r="J25" s="134"/>
      <c r="K25" s="134"/>
      <c r="L25" s="134"/>
      <c r="M25" s="152"/>
      <c r="N25" s="158"/>
      <c r="O25" s="135"/>
      <c r="P25" s="159"/>
      <c r="Q25" s="157"/>
    </row>
    <row r="26" spans="1:32" ht="25.5" customHeight="1">
      <c r="A26" s="135" t="s">
        <v>260</v>
      </c>
      <c r="B26" s="135"/>
      <c r="C26" s="135"/>
      <c r="D26" s="135"/>
      <c r="E26" s="135"/>
      <c r="F26" s="135"/>
      <c r="G26" s="135"/>
      <c r="H26" s="134" t="s">
        <v>261</v>
      </c>
      <c r="I26" s="134"/>
      <c r="J26" s="134"/>
      <c r="K26" s="134"/>
      <c r="L26" s="134"/>
      <c r="M26" s="343" t="s">
        <v>23</v>
      </c>
      <c r="N26" s="351" t="e">
        <f>ROUND(N14*N23,2)</f>
        <v>#DIV/0!</v>
      </c>
      <c r="O26" s="135"/>
      <c r="P26" s="351" t="e">
        <f>ROUND(P14*P23,2)</f>
        <v>#DIV/0!</v>
      </c>
      <c r="Q26" s="157"/>
    </row>
    <row r="27" spans="1:32" ht="25.5" customHeight="1">
      <c r="B27" s="135"/>
      <c r="C27" s="135"/>
      <c r="D27" s="135"/>
      <c r="E27" s="135"/>
      <c r="F27" s="135"/>
      <c r="G27" s="135"/>
      <c r="H27" s="134"/>
      <c r="I27" s="134"/>
      <c r="J27" s="134"/>
      <c r="K27" s="134"/>
      <c r="L27" s="134"/>
      <c r="M27" s="344"/>
      <c r="N27" s="352"/>
      <c r="O27" s="135"/>
      <c r="P27" s="352"/>
      <c r="Q27" s="157"/>
    </row>
    <row r="31" spans="1:32" ht="35.25">
      <c r="A31" s="131" t="s">
        <v>262</v>
      </c>
      <c r="B31" s="132"/>
      <c r="C31" s="132"/>
      <c r="D31" s="132"/>
      <c r="E31" s="132"/>
      <c r="I31" s="134"/>
      <c r="K31" s="135"/>
      <c r="L31" s="135"/>
      <c r="N31" s="136"/>
      <c r="O31" s="137"/>
      <c r="P31" s="136"/>
      <c r="T31" s="145" t="s">
        <v>257</v>
      </c>
      <c r="U31" s="146" t="s">
        <v>284</v>
      </c>
    </row>
    <row r="32" spans="1:32" ht="36" thickBot="1">
      <c r="A32" s="138"/>
      <c r="I32" s="134"/>
      <c r="K32" s="135"/>
      <c r="L32" s="135"/>
      <c r="N32" s="136"/>
      <c r="O32" s="139"/>
      <c r="P32" s="140"/>
    </row>
    <row r="33" spans="1:32" ht="26.25" thickBot="1">
      <c r="A33" s="135"/>
      <c r="J33" s="141" t="s">
        <v>244</v>
      </c>
      <c r="N33" s="142">
        <v>183</v>
      </c>
      <c r="O33" s="143"/>
      <c r="P33" s="142">
        <v>0</v>
      </c>
      <c r="U33" s="317" t="s">
        <v>195</v>
      </c>
      <c r="V33" s="318"/>
      <c r="W33" s="318"/>
      <c r="X33" s="319"/>
      <c r="Y33" s="317" t="s">
        <v>196</v>
      </c>
      <c r="Z33" s="318"/>
      <c r="AA33" s="318"/>
      <c r="AB33" s="319"/>
      <c r="AC33" s="317" t="s">
        <v>197</v>
      </c>
      <c r="AD33" s="318"/>
      <c r="AE33" s="318"/>
      <c r="AF33" s="319"/>
    </row>
    <row r="34" spans="1:32" ht="25.5">
      <c r="A34" s="135"/>
      <c r="N34" s="144"/>
      <c r="O34" s="143"/>
      <c r="P34" s="144"/>
      <c r="U34" s="287" t="s">
        <v>198</v>
      </c>
      <c r="V34" s="287"/>
      <c r="W34" s="287"/>
      <c r="X34" s="287"/>
      <c r="Y34" s="320">
        <v>13330</v>
      </c>
      <c r="Z34" s="287"/>
      <c r="AA34" s="287"/>
      <c r="AB34" s="287"/>
      <c r="AC34" s="306">
        <v>5.7000000000000002E-2</v>
      </c>
      <c r="AD34" s="306"/>
      <c r="AE34" s="306"/>
      <c r="AF34" s="306"/>
    </row>
    <row r="35" spans="1:32" ht="25.5">
      <c r="A35" s="135"/>
      <c r="J35" s="141" t="s">
        <v>245</v>
      </c>
      <c r="N35" s="142">
        <v>182</v>
      </c>
      <c r="O35" s="143"/>
      <c r="P35" s="142">
        <v>0</v>
      </c>
      <c r="U35" s="321">
        <v>13331</v>
      </c>
      <c r="V35" s="309"/>
      <c r="W35" s="309"/>
      <c r="X35" s="309"/>
      <c r="Y35" s="321">
        <v>26762</v>
      </c>
      <c r="Z35" s="309"/>
      <c r="AA35" s="309"/>
      <c r="AB35" s="309"/>
      <c r="AC35" s="290">
        <v>6.4000000000000001E-2</v>
      </c>
      <c r="AD35" s="290"/>
      <c r="AE35" s="290"/>
      <c r="AF35" s="290"/>
    </row>
    <row r="36" spans="1:32" ht="20.25">
      <c r="A36" s="135"/>
      <c r="O36" s="139"/>
      <c r="U36" s="321">
        <v>26763</v>
      </c>
      <c r="V36" s="321"/>
      <c r="W36" s="321"/>
      <c r="X36" s="321"/>
      <c r="Y36" s="321">
        <v>31669</v>
      </c>
      <c r="Z36" s="309"/>
      <c r="AA36" s="309"/>
      <c r="AB36" s="309"/>
      <c r="AC36" s="290">
        <v>7.0000000000000007E-2</v>
      </c>
      <c r="AD36" s="290"/>
      <c r="AE36" s="290"/>
      <c r="AF36" s="290"/>
    </row>
    <row r="37" spans="1:32" ht="20.25">
      <c r="A37" s="135"/>
      <c r="O37" s="139"/>
      <c r="P37" s="147" t="s">
        <v>220</v>
      </c>
      <c r="U37" s="321">
        <v>31670</v>
      </c>
      <c r="V37" s="321"/>
      <c r="W37" s="321"/>
      <c r="X37" s="321"/>
      <c r="Y37" s="321">
        <v>39734</v>
      </c>
      <c r="Z37" s="309"/>
      <c r="AA37" s="309"/>
      <c r="AB37" s="309"/>
      <c r="AC37" s="290">
        <v>8.6999999999999994E-2</v>
      </c>
      <c r="AD37" s="290"/>
      <c r="AE37" s="290"/>
      <c r="AF37" s="290"/>
    </row>
    <row r="38" spans="1:32" ht="20.25">
      <c r="A38" s="135"/>
      <c r="P38" s="148"/>
      <c r="U38" s="321">
        <v>39735</v>
      </c>
      <c r="V38" s="321"/>
      <c r="W38" s="321"/>
      <c r="X38" s="321"/>
      <c r="Y38" s="321">
        <v>41669</v>
      </c>
      <c r="Z38" s="309"/>
      <c r="AA38" s="309"/>
      <c r="AB38" s="309"/>
      <c r="AC38" s="290">
        <v>9.8000000000000004E-2</v>
      </c>
      <c r="AD38" s="290"/>
      <c r="AE38" s="290"/>
      <c r="AF38" s="290"/>
    </row>
    <row r="39" spans="1:32" ht="20.25">
      <c r="A39" s="135"/>
      <c r="N39" s="149"/>
      <c r="P39" s="149"/>
      <c r="U39" s="321">
        <v>41670</v>
      </c>
      <c r="V39" s="321"/>
      <c r="W39" s="321"/>
      <c r="X39" s="321"/>
      <c r="Y39" s="321">
        <v>50650</v>
      </c>
      <c r="Z39" s="309"/>
      <c r="AA39" s="309"/>
      <c r="AB39" s="309"/>
      <c r="AC39" s="290">
        <v>0.105</v>
      </c>
      <c r="AD39" s="290"/>
      <c r="AE39" s="290"/>
      <c r="AF39" s="290"/>
    </row>
    <row r="40" spans="1:32" ht="20.25">
      <c r="N40" s="151" t="s">
        <v>247</v>
      </c>
      <c r="P40" s="151" t="s">
        <v>248</v>
      </c>
      <c r="U40" s="321">
        <v>50651</v>
      </c>
      <c r="V40" s="321"/>
      <c r="W40" s="321"/>
      <c r="X40" s="321"/>
      <c r="Y40" s="322">
        <v>54811</v>
      </c>
      <c r="Z40" s="322"/>
      <c r="AA40" s="322"/>
      <c r="AB40" s="322"/>
      <c r="AC40" s="290">
        <v>0.112</v>
      </c>
      <c r="AD40" s="290"/>
      <c r="AE40" s="290"/>
      <c r="AF40" s="290"/>
    </row>
    <row r="41" spans="1:32" ht="20.25">
      <c r="F41" s="135"/>
      <c r="G41" s="135"/>
      <c r="H41" s="135"/>
      <c r="I41" s="135"/>
      <c r="J41" s="135"/>
      <c r="K41" s="135"/>
      <c r="L41" s="135"/>
      <c r="M41" s="152"/>
      <c r="N41" s="151" t="s">
        <v>249</v>
      </c>
      <c r="O41" s="135"/>
      <c r="P41" s="151" t="s">
        <v>250</v>
      </c>
      <c r="U41" s="321">
        <v>54812</v>
      </c>
      <c r="V41" s="321"/>
      <c r="W41" s="321"/>
      <c r="X41" s="321"/>
      <c r="Y41" s="321">
        <v>76652</v>
      </c>
      <c r="Z41" s="309"/>
      <c r="AA41" s="309"/>
      <c r="AB41" s="309"/>
      <c r="AC41" s="290">
        <v>0.11600000000000001</v>
      </c>
      <c r="AD41" s="290"/>
      <c r="AE41" s="290"/>
      <c r="AF41" s="290"/>
    </row>
    <row r="42" spans="1:32" ht="36.75">
      <c r="A42" s="153"/>
      <c r="B42" s="135"/>
      <c r="C42" s="135"/>
      <c r="D42" s="135"/>
      <c r="E42" s="135"/>
      <c r="F42" s="135"/>
      <c r="G42" s="135"/>
      <c r="H42" s="135"/>
      <c r="I42" s="135"/>
      <c r="J42" s="135"/>
      <c r="K42" s="135"/>
      <c r="L42" s="135"/>
      <c r="M42" s="152"/>
      <c r="N42" s="154" t="s">
        <v>251</v>
      </c>
      <c r="O42" s="135"/>
      <c r="P42" s="155" t="s">
        <v>252</v>
      </c>
      <c r="U42" s="321">
        <v>76653</v>
      </c>
      <c r="V42" s="321"/>
      <c r="W42" s="321"/>
      <c r="X42" s="321"/>
      <c r="Y42" s="309" t="s">
        <v>199</v>
      </c>
      <c r="Z42" s="309"/>
      <c r="AA42" s="309"/>
      <c r="AB42" s="309"/>
      <c r="AC42" s="290">
        <v>0.127</v>
      </c>
      <c r="AD42" s="290"/>
      <c r="AE42" s="290"/>
      <c r="AF42" s="290"/>
    </row>
    <row r="43" spans="1:32" ht="18">
      <c r="A43" s="135"/>
      <c r="B43" s="135"/>
      <c r="C43" s="135"/>
      <c r="D43" s="135"/>
      <c r="E43" s="135"/>
      <c r="F43" s="135"/>
      <c r="G43" s="135"/>
      <c r="H43" s="135"/>
      <c r="I43" s="135"/>
      <c r="J43" s="135"/>
      <c r="K43" s="135"/>
      <c r="L43" s="135"/>
      <c r="M43" s="152"/>
      <c r="N43" s="156"/>
      <c r="O43" s="135"/>
      <c r="P43" s="156"/>
    </row>
    <row r="44" spans="1:32" ht="18" customHeight="1">
      <c r="A44" s="135" t="s">
        <v>176</v>
      </c>
      <c r="B44" s="135"/>
      <c r="C44" s="135"/>
      <c r="D44" s="135"/>
      <c r="E44" s="135"/>
      <c r="F44" s="135"/>
      <c r="G44" s="135"/>
      <c r="H44" s="134" t="s">
        <v>263</v>
      </c>
      <c r="I44" s="134"/>
      <c r="J44" s="135"/>
      <c r="K44" s="135"/>
      <c r="L44" s="135"/>
      <c r="M44" s="152"/>
      <c r="N44" s="353">
        <v>0</v>
      </c>
      <c r="O44" s="135"/>
      <c r="P44" s="355">
        <v>0</v>
      </c>
    </row>
    <row r="45" spans="1:32" ht="18" customHeight="1">
      <c r="A45" s="135" t="s">
        <v>177</v>
      </c>
      <c r="B45" s="135"/>
      <c r="C45" s="135"/>
      <c r="D45" s="135"/>
      <c r="E45" s="135"/>
      <c r="F45" s="135"/>
      <c r="G45" s="135"/>
      <c r="H45" s="134"/>
      <c r="I45" s="134"/>
      <c r="J45" s="135"/>
      <c r="K45" s="135"/>
      <c r="L45" s="135"/>
      <c r="M45" s="152"/>
      <c r="N45" s="354"/>
      <c r="O45" s="135"/>
      <c r="P45" s="356"/>
    </row>
    <row r="46" spans="1:32" ht="25.5">
      <c r="A46" s="135"/>
      <c r="B46" s="135"/>
      <c r="C46" s="135"/>
      <c r="D46" s="135"/>
      <c r="E46" s="135"/>
      <c r="F46" s="135"/>
      <c r="G46" s="135"/>
      <c r="H46" s="134"/>
      <c r="I46" s="134"/>
      <c r="J46" s="135"/>
      <c r="K46" s="135"/>
      <c r="L46" s="135"/>
      <c r="M46" s="152"/>
      <c r="N46" s="158"/>
      <c r="O46" s="135"/>
      <c r="P46" s="159"/>
    </row>
    <row r="47" spans="1:32" ht="18">
      <c r="A47" s="135" t="s">
        <v>255</v>
      </c>
      <c r="B47" s="135"/>
      <c r="C47" s="135"/>
      <c r="D47" s="135"/>
      <c r="E47" s="135"/>
      <c r="F47" s="135"/>
      <c r="G47" s="135"/>
      <c r="H47" s="160" t="s">
        <v>264</v>
      </c>
      <c r="I47" s="134"/>
      <c r="J47" s="135"/>
      <c r="K47" s="135"/>
      <c r="L47" s="135"/>
      <c r="M47" s="343" t="s">
        <v>23</v>
      </c>
      <c r="N47" s="345">
        <v>9.8000000000000004E-2</v>
      </c>
      <c r="O47" s="135"/>
      <c r="P47" s="345">
        <v>9.8000000000000004E-2</v>
      </c>
    </row>
    <row r="48" spans="1:32" ht="18">
      <c r="A48" s="135"/>
      <c r="B48" s="135"/>
      <c r="C48" s="135"/>
      <c r="D48" s="135"/>
      <c r="E48" s="135"/>
      <c r="F48" s="135"/>
      <c r="G48" s="135"/>
      <c r="H48" s="134"/>
      <c r="I48" s="134"/>
      <c r="J48" s="135"/>
      <c r="K48" s="135"/>
      <c r="L48" s="135"/>
      <c r="M48" s="344"/>
      <c r="N48" s="346"/>
      <c r="O48" s="135"/>
      <c r="P48" s="346"/>
    </row>
    <row r="49" spans="1:16" ht="18" customHeight="1">
      <c r="A49" s="135"/>
      <c r="B49" s="135"/>
      <c r="C49" s="135"/>
      <c r="D49" s="135"/>
      <c r="E49" s="135"/>
      <c r="F49" s="135"/>
      <c r="G49" s="135"/>
      <c r="H49" s="134"/>
      <c r="I49" s="134"/>
      <c r="J49" s="135"/>
      <c r="K49" s="135"/>
      <c r="L49" s="135"/>
      <c r="M49" s="152"/>
      <c r="N49" s="158"/>
      <c r="O49" s="135"/>
      <c r="P49" s="159"/>
    </row>
    <row r="50" spans="1:16" ht="18">
      <c r="A50" s="135" t="s">
        <v>256</v>
      </c>
      <c r="B50" s="135"/>
      <c r="C50" s="135"/>
      <c r="D50" s="135"/>
      <c r="E50" s="135"/>
      <c r="F50" s="135"/>
      <c r="G50" s="135"/>
      <c r="H50" s="160" t="s">
        <v>265</v>
      </c>
      <c r="I50" s="134"/>
      <c r="J50" s="135"/>
      <c r="K50" s="135"/>
      <c r="L50" s="135"/>
      <c r="M50" s="343" t="s">
        <v>23</v>
      </c>
      <c r="N50" s="345">
        <v>9.8000000000000004E-2</v>
      </c>
      <c r="O50" s="135"/>
      <c r="P50" s="345">
        <v>9.8000000000000004E-2</v>
      </c>
    </row>
    <row r="51" spans="1:16" ht="18">
      <c r="A51" s="135"/>
      <c r="B51" s="135"/>
      <c r="C51" s="135"/>
      <c r="D51" s="135"/>
      <c r="E51" s="135"/>
      <c r="F51" s="135"/>
      <c r="G51" s="135"/>
      <c r="H51" s="134"/>
      <c r="I51" s="134"/>
      <c r="J51" s="135"/>
      <c r="K51" s="135"/>
      <c r="L51" s="135"/>
      <c r="M51" s="344"/>
      <c r="N51" s="346"/>
      <c r="O51" s="135"/>
      <c r="P51" s="346"/>
    </row>
    <row r="52" spans="1:16" ht="25.5">
      <c r="A52" s="135"/>
      <c r="B52" s="135"/>
      <c r="C52" s="135"/>
      <c r="D52" s="135"/>
      <c r="E52" s="135"/>
      <c r="F52" s="135"/>
      <c r="G52" s="135"/>
      <c r="H52" s="134"/>
      <c r="I52" s="134"/>
      <c r="J52" s="135"/>
      <c r="K52" s="135"/>
      <c r="L52" s="135"/>
      <c r="M52" s="152"/>
      <c r="N52" s="158"/>
      <c r="O52" s="135"/>
      <c r="P52" s="159"/>
    </row>
    <row r="53" spans="1:16" ht="18" customHeight="1">
      <c r="A53" s="135" t="s">
        <v>258</v>
      </c>
      <c r="B53" s="135"/>
      <c r="C53" s="135"/>
      <c r="D53" s="135"/>
      <c r="E53" s="135"/>
      <c r="F53" s="135"/>
      <c r="G53" s="135"/>
      <c r="H53" s="134"/>
      <c r="I53" s="134"/>
      <c r="J53" s="134"/>
      <c r="K53" s="134"/>
      <c r="L53" s="134"/>
      <c r="M53" s="343" t="s">
        <v>23</v>
      </c>
      <c r="N53" s="349">
        <f>ROUND(((N47/(N35+N33)*N33)+(N50/(N33+N35)*N35)),4)</f>
        <v>9.8000000000000004E-2</v>
      </c>
      <c r="O53" s="135"/>
      <c r="P53" s="349" t="e">
        <f>ROUND(((P47/(P35+P33)*P33)+(P50/(P33+P35)*P35)),4)</f>
        <v>#DIV/0!</v>
      </c>
    </row>
    <row r="54" spans="1:16" ht="18" customHeight="1">
      <c r="A54" s="135"/>
      <c r="B54" s="135"/>
      <c r="C54" s="135"/>
      <c r="D54" s="135"/>
      <c r="E54" s="135"/>
      <c r="F54" s="135"/>
      <c r="G54" s="135"/>
      <c r="H54" s="134"/>
      <c r="I54" s="134"/>
      <c r="J54" s="134"/>
      <c r="K54" s="134"/>
      <c r="L54" s="134"/>
      <c r="M54" s="344"/>
      <c r="N54" s="350"/>
      <c r="O54" s="135"/>
      <c r="P54" s="350"/>
    </row>
    <row r="56" spans="1:16" ht="18">
      <c r="A56" s="161" t="s">
        <v>282</v>
      </c>
      <c r="B56" s="135"/>
      <c r="C56" s="135"/>
      <c r="D56" s="135"/>
      <c r="E56" s="135"/>
      <c r="F56" s="135"/>
      <c r="G56" s="135"/>
      <c r="H56" s="162" t="s">
        <v>266</v>
      </c>
      <c r="I56" s="134"/>
      <c r="J56" s="134"/>
      <c r="K56" s="134"/>
      <c r="L56" s="134"/>
      <c r="M56" s="343" t="s">
        <v>23</v>
      </c>
      <c r="N56" s="357">
        <f>ROUND(N44*N53,2)</f>
        <v>0</v>
      </c>
      <c r="O56" s="135"/>
      <c r="P56" s="357" t="e">
        <f>ROUND(P44*P53,2)</f>
        <v>#DIV/0!</v>
      </c>
    </row>
    <row r="57" spans="1:16" ht="18">
      <c r="B57" s="135"/>
      <c r="C57" s="135"/>
      <c r="D57" s="135"/>
      <c r="E57" s="135"/>
      <c r="F57" s="135"/>
      <c r="G57" s="135"/>
      <c r="H57" s="134"/>
      <c r="I57" s="134"/>
      <c r="J57" s="134"/>
      <c r="K57" s="134"/>
      <c r="L57" s="134"/>
      <c r="M57" s="344"/>
      <c r="N57" s="358"/>
      <c r="O57" s="135"/>
      <c r="P57" s="358"/>
    </row>
  </sheetData>
  <mergeCells count="91">
    <mergeCell ref="U41:X41"/>
    <mergeCell ref="Y41:AB41"/>
    <mergeCell ref="AC41:AF41"/>
    <mergeCell ref="U42:X42"/>
    <mergeCell ref="Y42:AB42"/>
    <mergeCell ref="AC42:AF42"/>
    <mergeCell ref="U39:X39"/>
    <mergeCell ref="Y39:AB39"/>
    <mergeCell ref="AC39:AF39"/>
    <mergeCell ref="U40:X40"/>
    <mergeCell ref="Y40:AB40"/>
    <mergeCell ref="AC40:AF40"/>
    <mergeCell ref="U37:X37"/>
    <mergeCell ref="Y37:AB37"/>
    <mergeCell ref="AC37:AF37"/>
    <mergeCell ref="U38:X38"/>
    <mergeCell ref="Y38:AB38"/>
    <mergeCell ref="AC38:AF38"/>
    <mergeCell ref="U35:X35"/>
    <mergeCell ref="Y35:AB35"/>
    <mergeCell ref="AC35:AF35"/>
    <mergeCell ref="U36:X36"/>
    <mergeCell ref="Y36:AB36"/>
    <mergeCell ref="AC36:AF36"/>
    <mergeCell ref="U33:X33"/>
    <mergeCell ref="Y33:AB33"/>
    <mergeCell ref="AC33:AF33"/>
    <mergeCell ref="U34:X34"/>
    <mergeCell ref="Y34:AB34"/>
    <mergeCell ref="AC34:AF34"/>
    <mergeCell ref="M53:M54"/>
    <mergeCell ref="N53:N54"/>
    <mergeCell ref="P53:P54"/>
    <mergeCell ref="M56:M57"/>
    <mergeCell ref="N56:N57"/>
    <mergeCell ref="P56:P57"/>
    <mergeCell ref="M50:M51"/>
    <mergeCell ref="N50:N51"/>
    <mergeCell ref="P50:P51"/>
    <mergeCell ref="M23:M24"/>
    <mergeCell ref="N23:N24"/>
    <mergeCell ref="P23:P24"/>
    <mergeCell ref="M26:M27"/>
    <mergeCell ref="N26:N27"/>
    <mergeCell ref="P26:P27"/>
    <mergeCell ref="N44:N45"/>
    <mergeCell ref="P44:P45"/>
    <mergeCell ref="M47:M48"/>
    <mergeCell ref="N47:N48"/>
    <mergeCell ref="P47:P48"/>
    <mergeCell ref="M20:M21"/>
    <mergeCell ref="N20:N21"/>
    <mergeCell ref="P20:P21"/>
    <mergeCell ref="N14:N15"/>
    <mergeCell ref="P14:P15"/>
    <mergeCell ref="M17:M18"/>
    <mergeCell ref="N17:N18"/>
    <mergeCell ref="P17:P18"/>
    <mergeCell ref="U7:X7"/>
    <mergeCell ref="Y7:AB7"/>
    <mergeCell ref="AC7:AF7"/>
    <mergeCell ref="U8:X8"/>
    <mergeCell ref="Y8:AB8"/>
    <mergeCell ref="AC8:AF8"/>
    <mergeCell ref="U9:X9"/>
    <mergeCell ref="Y9:AB9"/>
    <mergeCell ref="AC9:AF9"/>
    <mergeCell ref="U10:X10"/>
    <mergeCell ref="Y10:AB10"/>
    <mergeCell ref="AC10:AF10"/>
    <mergeCell ref="U11:X11"/>
    <mergeCell ref="Y11:AB11"/>
    <mergeCell ref="AC11:AF11"/>
    <mergeCell ref="U12:X12"/>
    <mergeCell ref="Y12:AB12"/>
    <mergeCell ref="AC12:AF12"/>
    <mergeCell ref="U13:X13"/>
    <mergeCell ref="Y13:AB13"/>
    <mergeCell ref="AC13:AF13"/>
    <mergeCell ref="U14:X14"/>
    <mergeCell ref="Y14:AB14"/>
    <mergeCell ref="AC14:AF14"/>
    <mergeCell ref="U17:X17"/>
    <mergeCell ref="Y17:AB17"/>
    <mergeCell ref="AC17:AF17"/>
    <mergeCell ref="U15:X15"/>
    <mergeCell ref="Y15:AB15"/>
    <mergeCell ref="AC15:AF15"/>
    <mergeCell ref="U16:X16"/>
    <mergeCell ref="Y16:AB16"/>
    <mergeCell ref="AC16:AF16"/>
  </mergeCells>
  <pageMargins left="0.70866141732283472" right="0.70866141732283472" top="0.74803149606299213" bottom="0.74803149606299213" header="0.31496062992125984" footer="0.31496062992125984"/>
  <pageSetup paperSize="9" scale="24" orientation="portrait" r:id="rId1"/>
  <headerFooter>
    <oddFooter>&amp;CPage 4 Addendum&amp;RGM-CF-SF006 v12 (11-2025)</oddFooter>
  </headerFooter>
</worksheet>
</file>

<file path=docMetadata/LabelInfo.xml><?xml version="1.0" encoding="utf-8"?>
<clbl:labelList xmlns:clbl="http://schemas.microsoft.com/office/2020/mipLabelMetadata">
  <clbl:label id="{b4199b9c-a89e-442f-9799-431511f14748}" enabled="1" method="Privileged" siteId="{10efe0bd-a030-4bca-809c-b5e6745e499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Page 1</vt:lpstr>
      <vt:lpstr>Page 2</vt:lpstr>
      <vt:lpstr>Page 3</vt:lpstr>
      <vt:lpstr>Page 4</vt:lpstr>
      <vt:lpstr>Page 5</vt:lpstr>
      <vt:lpstr>Page 3 addendum</vt:lpstr>
      <vt:lpstr>Page 4 Addendum</vt:lpstr>
      <vt:lpstr>'Page 3'!Print_Area</vt:lpstr>
      <vt:lpstr>'Page 3 addendum'!Print_Area</vt:lpstr>
      <vt:lpstr>'Page 5'!Print_Area</vt:lpstr>
    </vt:vector>
  </TitlesOfParts>
  <Company>Moore and Smalley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dwalker</dc:creator>
  <cp:lastModifiedBy>Kenny Moorhouse</cp:lastModifiedBy>
  <cp:lastPrinted>2023-03-20T12:45:01Z</cp:lastPrinted>
  <dcterms:created xsi:type="dcterms:W3CDTF">2006-11-08T19:03:21Z</dcterms:created>
  <dcterms:modified xsi:type="dcterms:W3CDTF">2025-11-18T10:09:55Z</dcterms:modified>
</cp:coreProperties>
</file>