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2 Corporate Gov\Information Governance\FOI\Requests and Responses\2023\000335 - Clinical Waste tender\"/>
    </mc:Choice>
  </mc:AlternateContent>
  <xr:revisionPtr revIDLastSave="0" documentId="8_{A1391AC7-A203-4D44-9DEC-F37F09A15F6D}" xr6:coauthVersionLast="47" xr6:coauthVersionMax="47" xr10:uidLastSave="{00000000-0000-0000-0000-000000000000}"/>
  <bookViews>
    <workbookView xWindow="-110" yWindow="-110" windowWidth="19420" windowHeight="10420" xr2:uid="{2CF0C26E-26EC-4693-9610-ED411110994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3" i="1" l="1"/>
  <c r="H82" i="1"/>
  <c r="H80" i="1"/>
  <c r="H79" i="1"/>
  <c r="H78" i="1"/>
  <c r="H77" i="1"/>
  <c r="H76" i="1"/>
  <c r="H75" i="1"/>
  <c r="H74" i="1"/>
  <c r="C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49" i="1"/>
  <c r="H48" i="1"/>
  <c r="H47" i="1"/>
  <c r="H45" i="1"/>
  <c r="H44" i="1"/>
  <c r="H43" i="1"/>
  <c r="J42" i="1"/>
  <c r="L43" i="1" s="1"/>
  <c r="L44" i="1" s="1"/>
  <c r="L45" i="1" s="1"/>
  <c r="H42" i="1"/>
  <c r="H41" i="1"/>
  <c r="H40" i="1"/>
  <c r="H39" i="1"/>
  <c r="C38" i="1"/>
  <c r="H37" i="1"/>
  <c r="H36" i="1"/>
  <c r="H35" i="1"/>
  <c r="H34" i="1"/>
  <c r="H33" i="1"/>
  <c r="H32" i="1"/>
  <c r="H31" i="1"/>
  <c r="H27" i="1" s="1"/>
  <c r="H30" i="1"/>
  <c r="H29" i="1"/>
  <c r="H28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M43" i="1" l="1"/>
  <c r="M44" i="1" s="1"/>
  <c r="M45" i="1" s="1"/>
  <c r="H59" i="1"/>
  <c r="N43" i="1"/>
  <c r="N44" i="1" s="1"/>
  <c r="N45" i="1" s="1"/>
  <c r="H5" i="1"/>
  <c r="H38" i="1" s="1"/>
  <c r="K43" i="1"/>
  <c r="K44" i="1" s="1"/>
  <c r="K45" i="1" s="1"/>
  <c r="H73" i="1" l="1"/>
</calcChain>
</file>

<file path=xl/sharedStrings.xml><?xml version="1.0" encoding="utf-8"?>
<sst xmlns="http://schemas.openxmlformats.org/spreadsheetml/2006/main" count="225" uniqueCount="81">
  <si>
    <t>Appendix 1 - Scoring Matrix</t>
  </si>
  <si>
    <t>LOT 1</t>
  </si>
  <si>
    <t>Healthcare Waste management</t>
  </si>
  <si>
    <t>Technical</t>
  </si>
  <si>
    <t>Tenderer A</t>
  </si>
  <si>
    <t>Commercial</t>
  </si>
  <si>
    <t>SCORE</t>
  </si>
  <si>
    <t>Weighted score</t>
  </si>
  <si>
    <t>Mandatory requirements</t>
  </si>
  <si>
    <t>Accounts</t>
  </si>
  <si>
    <t>Pass/fail</t>
  </si>
  <si>
    <t>Pass</t>
  </si>
  <si>
    <t>Financial ratios</t>
  </si>
  <si>
    <t>Investment plan (award criterion for both lots)</t>
  </si>
  <si>
    <t>PCG/Bond (award criterion for both lots)</t>
  </si>
  <si>
    <t>Consortium requirements</t>
  </si>
  <si>
    <t>Insurance</t>
  </si>
  <si>
    <t>Checks</t>
  </si>
  <si>
    <t>Regulatory record</t>
  </si>
  <si>
    <t>SEPA compliance score</t>
  </si>
  <si>
    <t>H&amp;S legislation</t>
  </si>
  <si>
    <t>H&amp;S Legislation - check</t>
  </si>
  <si>
    <t>Licences and permits</t>
  </si>
  <si>
    <t>Declaration of non-involvement in serious organised crime</t>
  </si>
  <si>
    <t>Staff criminal records</t>
  </si>
  <si>
    <t>Vehicle seizure and restriction</t>
  </si>
  <si>
    <t>Technical experience</t>
  </si>
  <si>
    <t>Technical skills</t>
  </si>
  <si>
    <t>Technical resources</t>
  </si>
  <si>
    <t>Quality management policy</t>
  </si>
  <si>
    <t>H&amp;S policy - copy</t>
  </si>
  <si>
    <t>H&amp;S policy - description</t>
  </si>
  <si>
    <t>Award criteria - pass/fail questions</t>
  </si>
  <si>
    <t>Adherence to specification</t>
  </si>
  <si>
    <t>price breakdown</t>
  </si>
  <si>
    <t>Direct delivery</t>
  </si>
  <si>
    <t>Provision of consumables</t>
  </si>
  <si>
    <t>Quality management system</t>
  </si>
  <si>
    <t>Relationship management</t>
  </si>
  <si>
    <t>Contractor Representative</t>
  </si>
  <si>
    <t>Response times</t>
  </si>
  <si>
    <t>Subcontracting</t>
  </si>
  <si>
    <t>Implementation strategy</t>
  </si>
  <si>
    <t>Award criteria - scored questions</t>
  </si>
  <si>
    <t>Eliminate?</t>
  </si>
  <si>
    <t>Total technical score taken forward to final evaluation for Lot 1.</t>
  </si>
  <si>
    <t>Programmed movements for collection</t>
  </si>
  <si>
    <t>0 1 3 5</t>
  </si>
  <si>
    <t>0 1</t>
  </si>
  <si>
    <t>Transport of the tenderer's primary facility</t>
  </si>
  <si>
    <t>Disposal/treatment/recycling/reuse/remanufacture/recovery</t>
  </si>
  <si>
    <t>0 4 7 10</t>
  </si>
  <si>
    <t>0 4</t>
  </si>
  <si>
    <t>New routes to increase value for money for the services</t>
  </si>
  <si>
    <t>Carbon figures</t>
  </si>
  <si>
    <t>Sustainability – environmental impact part 1</t>
  </si>
  <si>
    <t>scored</t>
  </si>
  <si>
    <t>Sustainability – environmental impact part 2</t>
  </si>
  <si>
    <t>0 or 5</t>
  </si>
  <si>
    <t>Business continuity</t>
  </si>
  <si>
    <t>CB statement</t>
  </si>
  <si>
    <t>no score</t>
  </si>
  <si>
    <t>Supporting the CB provision</t>
  </si>
  <si>
    <t>Yes/no</t>
  </si>
  <si>
    <t>Reporting on CB</t>
  </si>
  <si>
    <t>CB Proposal</t>
  </si>
  <si>
    <t>0 5 6 7 8 10</t>
  </si>
  <si>
    <t>Fair work practices - statement</t>
  </si>
  <si>
    <t>Fair work practices</t>
  </si>
  <si>
    <t>Living wage</t>
  </si>
  <si>
    <t>Living wage goal</t>
  </si>
  <si>
    <t>LOT 2</t>
  </si>
  <si>
    <t>Quality management</t>
  </si>
  <si>
    <t>Process for Reusable Container Services</t>
  </si>
  <si>
    <t>Compliance to BS</t>
  </si>
  <si>
    <t>Training sites</t>
  </si>
  <si>
    <t>Audit</t>
  </si>
  <si>
    <t>Accessories</t>
  </si>
  <si>
    <t>References</t>
  </si>
  <si>
    <t>Total technical score taken forward to final evaluation for Lot 2.</t>
  </si>
  <si>
    <t>Implementation of Reusable Containers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</si>
</sst>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9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0" fontId="3" fillId="2" borderId="0" xfId="0" applyFont="1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9" fontId="3" fillId="2" borderId="0" xfId="0" applyNumberFormat="1" applyFont="1" applyFill="1"/>
    <xf numFmtId="1" fontId="3" fillId="2" borderId="0" xfId="0" applyNumberFormat="1" applyFont="1" applyFill="1" applyAlignment="1">
      <alignment horizontal="center"/>
    </xf>
    <xf numFmtId="0" fontId="1" fillId="0" borderId="0" xfId="0" applyFont="1"/>
    <xf numFmtId="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0" fontId="0" fillId="0" borderId="0" xfId="0" applyAlignment="1">
      <alignment horizontal="justify" vertical="top"/>
    </xf>
    <xf numFmtId="0" fontId="0" fillId="0" borderId="0" xfId="0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165" fontId="0" fillId="0" borderId="0" xfId="0" applyNumberForma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42</xdr:row>
      <xdr:rowOff>142875</xdr:rowOff>
    </xdr:from>
    <xdr:to>
      <xdr:col>10</xdr:col>
      <xdr:colOff>9525</xdr:colOff>
      <xdr:row>44</xdr:row>
      <xdr:rowOff>114300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7C434D37-B641-4058-999A-4608CAE74723}"/>
            </a:ext>
          </a:extLst>
        </xdr:cNvPr>
        <xdr:cNvCxnSpPr/>
      </xdr:nvCxnSpPr>
      <xdr:spPr>
        <a:xfrm flipH="1" flipV="1">
          <a:off x="6732270" y="7741920"/>
          <a:ext cx="1699260" cy="33528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542925</xdr:colOff>
      <xdr:row>36</xdr:row>
      <xdr:rowOff>142875</xdr:rowOff>
    </xdr:from>
    <xdr:to>
      <xdr:col>7</xdr:col>
      <xdr:colOff>704850</xdr:colOff>
      <xdr:row>38</xdr:row>
      <xdr:rowOff>66675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570A61F0-8AB9-49A8-9CFE-1620D1F0C85E}"/>
            </a:ext>
          </a:extLst>
        </xdr:cNvPr>
        <xdr:cNvSpPr/>
      </xdr:nvSpPr>
      <xdr:spPr>
        <a:xfrm>
          <a:off x="6869430" y="6656070"/>
          <a:ext cx="765810" cy="2857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6</xdr:col>
      <xdr:colOff>571500</xdr:colOff>
      <xdr:row>71</xdr:row>
      <xdr:rowOff>161925</xdr:rowOff>
    </xdr:from>
    <xdr:to>
      <xdr:col>7</xdr:col>
      <xdr:colOff>733425</xdr:colOff>
      <xdr:row>73</xdr:row>
      <xdr:rowOff>47625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BB56C9C3-583E-458D-8F81-208B6F146F5F}"/>
            </a:ext>
          </a:extLst>
        </xdr:cNvPr>
        <xdr:cNvSpPr/>
      </xdr:nvSpPr>
      <xdr:spPr>
        <a:xfrm>
          <a:off x="6896100" y="14127480"/>
          <a:ext cx="77343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C20C7-F5DB-427F-B99A-11C04B297159}">
  <dimension ref="A1:O89"/>
  <sheetViews>
    <sheetView tabSelected="1" workbookViewId="0">
      <selection activeCell="O14" sqref="O14"/>
    </sheetView>
  </sheetViews>
  <sheetFormatPr defaultRowHeight="14.45"/>
  <cols>
    <col min="2" max="2" width="53.140625" customWidth="1"/>
    <col min="4" max="4" width="10.5703125" customWidth="1"/>
    <col min="6" max="6" width="1.85546875" customWidth="1"/>
    <col min="8" max="8" width="11.140625" customWidth="1"/>
    <col min="9" max="9" width="1.5703125" customWidth="1"/>
  </cols>
  <sheetData>
    <row r="1" spans="1:9">
      <c r="B1" s="20" t="s">
        <v>0</v>
      </c>
    </row>
    <row r="2" spans="1:9">
      <c r="A2" t="s">
        <v>1</v>
      </c>
      <c r="B2" t="s">
        <v>2</v>
      </c>
      <c r="C2" s="1"/>
      <c r="D2" s="1"/>
      <c r="E2" s="1"/>
      <c r="F2" s="1"/>
      <c r="G2" s="1"/>
      <c r="H2" s="1"/>
      <c r="I2" s="1"/>
    </row>
    <row r="3" spans="1:9">
      <c r="A3" s="2">
        <v>0.6</v>
      </c>
      <c r="B3" t="s">
        <v>3</v>
      </c>
      <c r="C3" s="1"/>
      <c r="D3" s="1"/>
      <c r="E3" s="1"/>
      <c r="F3" s="1"/>
      <c r="G3" s="21" t="s">
        <v>4</v>
      </c>
      <c r="H3" s="22"/>
      <c r="I3" s="1"/>
    </row>
    <row r="4" spans="1:9" ht="29.1">
      <c r="A4" s="2">
        <v>0.4</v>
      </c>
      <c r="B4" t="s">
        <v>5</v>
      </c>
      <c r="C4" s="1"/>
      <c r="D4" s="1"/>
      <c r="E4" s="1"/>
      <c r="F4" s="1"/>
      <c r="G4" t="s">
        <v>6</v>
      </c>
      <c r="H4" s="3" t="s">
        <v>7</v>
      </c>
      <c r="I4" s="1"/>
    </row>
    <row r="5" spans="1:9">
      <c r="A5" s="1"/>
      <c r="B5" s="4" t="s">
        <v>8</v>
      </c>
      <c r="C5" s="1"/>
      <c r="D5" s="1"/>
      <c r="E5" s="1"/>
      <c r="F5" s="1"/>
      <c r="G5" s="1"/>
      <c r="H5" s="5">
        <f>SUM(H6:H26)</f>
        <v>0</v>
      </c>
      <c r="I5" s="1"/>
    </row>
    <row r="6" spans="1:9">
      <c r="B6" t="s">
        <v>9</v>
      </c>
      <c r="C6" t="s">
        <v>10</v>
      </c>
      <c r="D6" s="1"/>
      <c r="E6" s="1"/>
      <c r="F6" s="1"/>
      <c r="G6" s="6" t="s">
        <v>11</v>
      </c>
      <c r="H6" s="6">
        <f t="shared" ref="H6:H26" si="0">IF(G6="Fail",-100,0)</f>
        <v>0</v>
      </c>
      <c r="I6" s="1"/>
    </row>
    <row r="7" spans="1:9">
      <c r="B7" t="s">
        <v>12</v>
      </c>
      <c r="C7" t="s">
        <v>10</v>
      </c>
      <c r="D7" s="1"/>
      <c r="E7" s="1"/>
      <c r="F7" s="1"/>
      <c r="G7" s="6" t="s">
        <v>11</v>
      </c>
      <c r="H7" s="6">
        <f t="shared" si="0"/>
        <v>0</v>
      </c>
      <c r="I7" s="1"/>
    </row>
    <row r="8" spans="1:9">
      <c r="B8" t="s">
        <v>13</v>
      </c>
      <c r="C8" t="s">
        <v>10</v>
      </c>
      <c r="D8" s="1"/>
      <c r="E8" s="1"/>
      <c r="F8" s="1"/>
      <c r="G8" s="6" t="s">
        <v>11</v>
      </c>
      <c r="H8" s="6">
        <f t="shared" si="0"/>
        <v>0</v>
      </c>
      <c r="I8" s="1"/>
    </row>
    <row r="9" spans="1:9">
      <c r="B9" t="s">
        <v>14</v>
      </c>
      <c r="C9" t="s">
        <v>10</v>
      </c>
      <c r="D9" s="1"/>
      <c r="E9" s="1"/>
      <c r="F9" s="1"/>
      <c r="G9" s="6" t="s">
        <v>11</v>
      </c>
      <c r="H9" s="6">
        <f t="shared" si="0"/>
        <v>0</v>
      </c>
      <c r="I9" s="1"/>
    </row>
    <row r="10" spans="1:9">
      <c r="B10" t="s">
        <v>15</v>
      </c>
      <c r="C10" t="s">
        <v>10</v>
      </c>
      <c r="D10" s="1"/>
      <c r="E10" s="1"/>
      <c r="F10" s="1"/>
      <c r="G10" s="6" t="s">
        <v>11</v>
      </c>
      <c r="H10" s="6">
        <f t="shared" si="0"/>
        <v>0</v>
      </c>
      <c r="I10" s="1"/>
    </row>
    <row r="11" spans="1:9">
      <c r="B11" t="s">
        <v>16</v>
      </c>
      <c r="C11" t="s">
        <v>10</v>
      </c>
      <c r="D11" s="1"/>
      <c r="E11" s="1"/>
      <c r="F11" s="1"/>
      <c r="G11" s="6" t="s">
        <v>11</v>
      </c>
      <c r="H11" s="6">
        <f t="shared" si="0"/>
        <v>0</v>
      </c>
      <c r="I11" s="1"/>
    </row>
    <row r="12" spans="1:9">
      <c r="B12" t="s">
        <v>17</v>
      </c>
      <c r="C12" t="s">
        <v>10</v>
      </c>
      <c r="D12" s="1"/>
      <c r="E12" s="1"/>
      <c r="F12" s="1"/>
      <c r="G12" s="6" t="s">
        <v>11</v>
      </c>
      <c r="H12" s="6">
        <f t="shared" si="0"/>
        <v>0</v>
      </c>
      <c r="I12" s="1"/>
    </row>
    <row r="13" spans="1:9">
      <c r="B13" t="s">
        <v>18</v>
      </c>
      <c r="C13" t="s">
        <v>10</v>
      </c>
      <c r="D13" s="1"/>
      <c r="E13" s="1"/>
      <c r="F13" s="1"/>
      <c r="G13" s="6" t="s">
        <v>11</v>
      </c>
      <c r="H13" s="6">
        <f t="shared" si="0"/>
        <v>0</v>
      </c>
      <c r="I13" s="1"/>
    </row>
    <row r="14" spans="1:9">
      <c r="B14" t="s">
        <v>19</v>
      </c>
      <c r="C14" t="s">
        <v>10</v>
      </c>
      <c r="D14" s="1"/>
      <c r="E14" s="1"/>
      <c r="F14" s="1"/>
      <c r="G14" s="6" t="s">
        <v>11</v>
      </c>
      <c r="H14" s="6">
        <f t="shared" si="0"/>
        <v>0</v>
      </c>
      <c r="I14" s="1"/>
    </row>
    <row r="15" spans="1:9">
      <c r="B15" t="s">
        <v>20</v>
      </c>
      <c r="C15" t="s">
        <v>10</v>
      </c>
      <c r="D15" s="1"/>
      <c r="E15" s="1"/>
      <c r="F15" s="1"/>
      <c r="G15" s="6" t="s">
        <v>11</v>
      </c>
      <c r="H15" s="6">
        <f t="shared" si="0"/>
        <v>0</v>
      </c>
      <c r="I15" s="1"/>
    </row>
    <row r="16" spans="1:9">
      <c r="B16" t="s">
        <v>21</v>
      </c>
      <c r="C16" t="s">
        <v>10</v>
      </c>
      <c r="D16" s="1"/>
      <c r="E16" s="1"/>
      <c r="F16" s="1"/>
      <c r="G16" s="6" t="s">
        <v>11</v>
      </c>
      <c r="H16" s="6">
        <f t="shared" si="0"/>
        <v>0</v>
      </c>
      <c r="I16" s="1"/>
    </row>
    <row r="17" spans="1:9">
      <c r="B17" t="s">
        <v>22</v>
      </c>
      <c r="C17" t="s">
        <v>10</v>
      </c>
      <c r="D17" s="1"/>
      <c r="E17" s="1"/>
      <c r="F17" s="1"/>
      <c r="G17" s="6" t="s">
        <v>11</v>
      </c>
      <c r="H17" s="6">
        <f t="shared" si="0"/>
        <v>0</v>
      </c>
      <c r="I17" s="1"/>
    </row>
    <row r="18" spans="1:9">
      <c r="B18" t="s">
        <v>23</v>
      </c>
      <c r="C18" t="s">
        <v>10</v>
      </c>
      <c r="D18" s="1"/>
      <c r="E18" s="1"/>
      <c r="F18" s="1"/>
      <c r="G18" s="6" t="s">
        <v>11</v>
      </c>
      <c r="H18" s="6">
        <f t="shared" si="0"/>
        <v>0</v>
      </c>
      <c r="I18" s="1"/>
    </row>
    <row r="19" spans="1:9">
      <c r="B19" t="s">
        <v>24</v>
      </c>
      <c r="C19" t="s">
        <v>10</v>
      </c>
      <c r="D19" s="1"/>
      <c r="E19" s="1"/>
      <c r="F19" s="1"/>
      <c r="G19" s="6" t="s">
        <v>11</v>
      </c>
      <c r="H19" s="6">
        <f t="shared" si="0"/>
        <v>0</v>
      </c>
      <c r="I19" s="1"/>
    </row>
    <row r="20" spans="1:9">
      <c r="B20" t="s">
        <v>25</v>
      </c>
      <c r="C20" t="s">
        <v>10</v>
      </c>
      <c r="D20" s="1"/>
      <c r="E20" s="1"/>
      <c r="F20" s="1"/>
      <c r="G20" s="6" t="s">
        <v>11</v>
      </c>
      <c r="H20" s="6">
        <f t="shared" si="0"/>
        <v>0</v>
      </c>
      <c r="I20" s="1"/>
    </row>
    <row r="21" spans="1:9">
      <c r="B21" t="s">
        <v>26</v>
      </c>
      <c r="C21" t="s">
        <v>10</v>
      </c>
      <c r="D21" s="1"/>
      <c r="E21" s="1"/>
      <c r="F21" s="1"/>
      <c r="G21" s="6" t="s">
        <v>11</v>
      </c>
      <c r="H21" s="6">
        <f t="shared" si="0"/>
        <v>0</v>
      </c>
      <c r="I21" s="1"/>
    </row>
    <row r="22" spans="1:9">
      <c r="B22" t="s">
        <v>27</v>
      </c>
      <c r="C22" t="s">
        <v>10</v>
      </c>
      <c r="D22" s="1"/>
      <c r="E22" s="1"/>
      <c r="F22" s="1"/>
      <c r="G22" s="6" t="s">
        <v>11</v>
      </c>
      <c r="H22" s="6">
        <f t="shared" si="0"/>
        <v>0</v>
      </c>
      <c r="I22" s="1"/>
    </row>
    <row r="23" spans="1:9">
      <c r="B23" t="s">
        <v>28</v>
      </c>
      <c r="C23" t="s">
        <v>10</v>
      </c>
      <c r="D23" s="1"/>
      <c r="E23" s="1"/>
      <c r="F23" s="1"/>
      <c r="G23" s="6" t="s">
        <v>11</v>
      </c>
      <c r="H23" s="6">
        <f t="shared" si="0"/>
        <v>0</v>
      </c>
      <c r="I23" s="1"/>
    </row>
    <row r="24" spans="1:9">
      <c r="B24" t="s">
        <v>29</v>
      </c>
      <c r="C24" t="s">
        <v>10</v>
      </c>
      <c r="D24" s="1"/>
      <c r="E24" s="1"/>
      <c r="F24" s="1"/>
      <c r="G24" s="6" t="s">
        <v>11</v>
      </c>
      <c r="H24" s="6">
        <f t="shared" si="0"/>
        <v>0</v>
      </c>
      <c r="I24" s="1"/>
    </row>
    <row r="25" spans="1:9">
      <c r="B25" t="s">
        <v>30</v>
      </c>
      <c r="C25" t="s">
        <v>10</v>
      </c>
      <c r="D25" s="1"/>
      <c r="E25" s="1"/>
      <c r="F25" s="1"/>
      <c r="G25" s="6" t="s">
        <v>11</v>
      </c>
      <c r="H25" s="6">
        <f t="shared" si="0"/>
        <v>0</v>
      </c>
      <c r="I25" s="1"/>
    </row>
    <row r="26" spans="1:9">
      <c r="B26" t="s">
        <v>31</v>
      </c>
      <c r="C26" t="s">
        <v>10</v>
      </c>
      <c r="D26" s="1"/>
      <c r="E26" s="1"/>
      <c r="F26" s="1"/>
      <c r="G26" s="6" t="s">
        <v>11</v>
      </c>
      <c r="H26" s="6">
        <f t="shared" si="0"/>
        <v>0</v>
      </c>
      <c r="I26" s="1"/>
    </row>
    <row r="27" spans="1:9">
      <c r="A27" s="1"/>
      <c r="B27" s="4" t="s">
        <v>32</v>
      </c>
      <c r="C27" s="1"/>
      <c r="D27" s="1"/>
      <c r="E27" s="1"/>
      <c r="F27" s="1"/>
      <c r="G27" s="1"/>
      <c r="H27" s="5">
        <f>SUM(H28:H37)</f>
        <v>0</v>
      </c>
      <c r="I27" s="1"/>
    </row>
    <row r="28" spans="1:9">
      <c r="B28" t="s">
        <v>33</v>
      </c>
      <c r="C28" t="s">
        <v>10</v>
      </c>
      <c r="D28" s="1"/>
      <c r="E28" s="1"/>
      <c r="F28" s="1"/>
      <c r="G28" s="6" t="s">
        <v>11</v>
      </c>
      <c r="H28" s="6">
        <f t="shared" ref="H28:H37" si="1">IF(G28="Fail",-100,0)</f>
        <v>0</v>
      </c>
      <c r="I28" s="1"/>
    </row>
    <row r="29" spans="1:9">
      <c r="B29" t="s">
        <v>34</v>
      </c>
      <c r="C29" t="s">
        <v>10</v>
      </c>
      <c r="D29" s="1"/>
      <c r="E29" s="1"/>
      <c r="F29" s="1"/>
      <c r="G29" s="6" t="s">
        <v>11</v>
      </c>
      <c r="H29" s="6">
        <f t="shared" si="1"/>
        <v>0</v>
      </c>
      <c r="I29" s="1"/>
    </row>
    <row r="30" spans="1:9">
      <c r="B30" t="s">
        <v>35</v>
      </c>
      <c r="C30" t="s">
        <v>10</v>
      </c>
      <c r="D30" s="1"/>
      <c r="E30" s="1"/>
      <c r="F30" s="1"/>
      <c r="G30" s="6" t="s">
        <v>11</v>
      </c>
      <c r="H30" s="6">
        <f t="shared" si="1"/>
        <v>0</v>
      </c>
      <c r="I30" s="1"/>
    </row>
    <row r="31" spans="1:9">
      <c r="B31" t="s">
        <v>36</v>
      </c>
      <c r="C31" t="s">
        <v>10</v>
      </c>
      <c r="D31" s="1"/>
      <c r="E31" s="1"/>
      <c r="F31" s="1"/>
      <c r="G31" s="6" t="s">
        <v>11</v>
      </c>
      <c r="H31" s="6">
        <f t="shared" si="1"/>
        <v>0</v>
      </c>
      <c r="I31" s="1"/>
    </row>
    <row r="32" spans="1:9">
      <c r="B32" t="s">
        <v>37</v>
      </c>
      <c r="C32" t="s">
        <v>10</v>
      </c>
      <c r="D32" s="1"/>
      <c r="E32" s="1"/>
      <c r="F32" s="1"/>
      <c r="G32" s="6" t="s">
        <v>11</v>
      </c>
      <c r="H32" s="6">
        <f t="shared" si="1"/>
        <v>0</v>
      </c>
      <c r="I32" s="1"/>
    </row>
    <row r="33" spans="1:15">
      <c r="B33" t="s">
        <v>38</v>
      </c>
      <c r="C33" t="s">
        <v>10</v>
      </c>
      <c r="D33" s="1"/>
      <c r="E33" s="1"/>
      <c r="F33" s="1"/>
      <c r="G33" s="6" t="s">
        <v>11</v>
      </c>
      <c r="H33" s="6">
        <f t="shared" si="1"/>
        <v>0</v>
      </c>
      <c r="I33" s="1"/>
    </row>
    <row r="34" spans="1:15">
      <c r="B34" t="s">
        <v>39</v>
      </c>
      <c r="C34" t="s">
        <v>10</v>
      </c>
      <c r="D34" s="1"/>
      <c r="E34" s="1"/>
      <c r="F34" s="1"/>
      <c r="G34" s="6" t="s">
        <v>11</v>
      </c>
      <c r="H34" s="6">
        <f t="shared" si="1"/>
        <v>0</v>
      </c>
      <c r="I34" s="1"/>
    </row>
    <row r="35" spans="1:15">
      <c r="B35" t="s">
        <v>40</v>
      </c>
      <c r="C35" t="s">
        <v>10</v>
      </c>
      <c r="D35" s="1"/>
      <c r="E35" s="1"/>
      <c r="F35" s="1"/>
      <c r="G35" s="6" t="s">
        <v>11</v>
      </c>
      <c r="H35" s="6">
        <f t="shared" si="1"/>
        <v>0</v>
      </c>
      <c r="I35" s="1"/>
    </row>
    <row r="36" spans="1:15">
      <c r="B36" t="s">
        <v>41</v>
      </c>
      <c r="C36" t="s">
        <v>10</v>
      </c>
      <c r="D36" s="1"/>
      <c r="E36" s="1"/>
      <c r="F36" s="1"/>
      <c r="G36" s="6" t="s">
        <v>11</v>
      </c>
      <c r="H36" s="6">
        <f t="shared" si="1"/>
        <v>0</v>
      </c>
      <c r="I36" s="1"/>
    </row>
    <row r="37" spans="1:15">
      <c r="B37" t="s">
        <v>42</v>
      </c>
      <c r="C37" t="s">
        <v>10</v>
      </c>
      <c r="D37" s="1"/>
      <c r="E37" s="1"/>
      <c r="F37" s="1"/>
      <c r="G37" s="6" t="s">
        <v>11</v>
      </c>
      <c r="H37" s="6">
        <f t="shared" si="1"/>
        <v>0</v>
      </c>
      <c r="I37" s="1"/>
    </row>
    <row r="38" spans="1:15">
      <c r="A38" s="1"/>
      <c r="B38" s="4" t="s">
        <v>43</v>
      </c>
      <c r="C38" s="7">
        <f>SUM(C39:C53)</f>
        <v>1.0000000000000002</v>
      </c>
      <c r="D38" s="1"/>
      <c r="E38" s="1" t="s">
        <v>44</v>
      </c>
      <c r="F38" s="1"/>
      <c r="G38" s="1"/>
      <c r="H38" s="8">
        <f>SUM(H39:H53)+H5+H27</f>
        <v>100</v>
      </c>
      <c r="I38" s="1"/>
      <c r="J38" s="9" t="s">
        <v>45</v>
      </c>
    </row>
    <row r="39" spans="1:15">
      <c r="B39" t="s">
        <v>46</v>
      </c>
      <c r="C39" s="10">
        <v>0.05</v>
      </c>
      <c r="D39" s="11" t="s">
        <v>47</v>
      </c>
      <c r="E39" s="11" t="s">
        <v>48</v>
      </c>
      <c r="F39" s="1">
        <v>5</v>
      </c>
      <c r="G39" s="6">
        <v>5</v>
      </c>
      <c r="H39" s="6">
        <f>IF(G39&lt;2,"FAIL",G39/F39*C39*100)</f>
        <v>5</v>
      </c>
      <c r="I39" s="1"/>
    </row>
    <row r="40" spans="1:15">
      <c r="B40" t="s">
        <v>49</v>
      </c>
      <c r="C40" s="10">
        <v>0.1</v>
      </c>
      <c r="D40" s="11" t="s">
        <v>47</v>
      </c>
      <c r="E40" s="11" t="s">
        <v>48</v>
      </c>
      <c r="F40" s="1">
        <v>5</v>
      </c>
      <c r="G40" s="6">
        <v>5</v>
      </c>
      <c r="H40" s="6">
        <f t="shared" ref="H40:H45" si="2">IF(G40&lt;2,"FAIL",G40/F40*C40*100)</f>
        <v>10</v>
      </c>
      <c r="I40" s="1"/>
    </row>
    <row r="41" spans="1:15">
      <c r="B41" t="s">
        <v>50</v>
      </c>
      <c r="C41" s="10">
        <v>0.25</v>
      </c>
      <c r="D41" s="11" t="s">
        <v>51</v>
      </c>
      <c r="E41" s="11" t="s">
        <v>52</v>
      </c>
      <c r="F41" s="1">
        <v>10</v>
      </c>
      <c r="G41" s="6">
        <v>10</v>
      </c>
      <c r="H41" s="6">
        <f>IF(G41&lt;5,"FAIL",G41/F41*C41*100)</f>
        <v>25</v>
      </c>
      <c r="I41" s="1"/>
    </row>
    <row r="42" spans="1:15">
      <c r="B42" t="s">
        <v>53</v>
      </c>
      <c r="C42" s="10">
        <v>0.35</v>
      </c>
      <c r="D42" s="11" t="s">
        <v>51</v>
      </c>
      <c r="E42" s="11" t="s">
        <v>52</v>
      </c>
      <c r="F42" s="1">
        <v>10</v>
      </c>
      <c r="G42" s="6">
        <v>10</v>
      </c>
      <c r="H42" s="6">
        <f>IF(G42&lt;5,"FAIL",G42/F42*C42*100)</f>
        <v>35</v>
      </c>
      <c r="I42" s="1"/>
      <c r="J42">
        <f>MAX(K42:N42)</f>
        <v>100</v>
      </c>
      <c r="K42" s="12">
        <v>100</v>
      </c>
      <c r="L42" s="12">
        <v>98</v>
      </c>
      <c r="M42" s="12">
        <v>81</v>
      </c>
      <c r="N42" s="12">
        <v>55</v>
      </c>
      <c r="O42" t="s">
        <v>54</v>
      </c>
    </row>
    <row r="43" spans="1:15">
      <c r="B43" t="s">
        <v>55</v>
      </c>
      <c r="C43" s="10">
        <v>0.06</v>
      </c>
      <c r="D43" s="11" t="s">
        <v>56</v>
      </c>
      <c r="E43" s="11"/>
      <c r="F43" s="1">
        <v>5</v>
      </c>
      <c r="G43" s="13">
        <v>5</v>
      </c>
      <c r="H43" s="6">
        <f t="shared" si="2"/>
        <v>6</v>
      </c>
      <c r="I43" s="1"/>
      <c r="K43" s="14">
        <f>IF(K42/$J42&gt;160,160,K42/$J42%)</f>
        <v>100</v>
      </c>
      <c r="L43" s="14">
        <f>IF(L42/$J42&gt;160,160,L42/$J42%)</f>
        <v>98</v>
      </c>
      <c r="M43" s="14">
        <f>IF(M42/$J42&gt;160,160,M42/$J42%)</f>
        <v>81</v>
      </c>
      <c r="N43" s="14">
        <f>IF(N42/$J42&gt;160,160,N42/$J42%)</f>
        <v>55</v>
      </c>
    </row>
    <row r="44" spans="1:15">
      <c r="B44" t="s">
        <v>57</v>
      </c>
      <c r="C44" s="10">
        <v>0.06</v>
      </c>
      <c r="D44" s="11" t="s">
        <v>58</v>
      </c>
      <c r="E44" s="11"/>
      <c r="F44" s="1">
        <v>5</v>
      </c>
      <c r="G44" s="6">
        <v>5</v>
      </c>
      <c r="H44" s="6">
        <f t="shared" si="2"/>
        <v>6</v>
      </c>
      <c r="I44" s="1"/>
      <c r="K44" s="14">
        <f>ROUND(IF(K43=100,0,100-K43),2)</f>
        <v>0</v>
      </c>
      <c r="L44" s="14">
        <f>ROUND(IF(L43=100,0,100-L43),2)</f>
        <v>2</v>
      </c>
      <c r="M44" s="14">
        <f>ROUND(IF(M43=100,0,100-M43),2)</f>
        <v>19</v>
      </c>
      <c r="N44" s="14">
        <f>ROUND(IF(N43=100,0,100-N43),2)</f>
        <v>45</v>
      </c>
    </row>
    <row r="45" spans="1:15">
      <c r="B45" t="s">
        <v>59</v>
      </c>
      <c r="C45" s="10">
        <v>0.03</v>
      </c>
      <c r="D45" s="11" t="s">
        <v>51</v>
      </c>
      <c r="E45" s="11">
        <v>0</v>
      </c>
      <c r="F45" s="1">
        <v>10</v>
      </c>
      <c r="G45" s="6">
        <v>10</v>
      </c>
      <c r="H45" s="6">
        <f t="shared" si="2"/>
        <v>3</v>
      </c>
      <c r="I45" s="1"/>
      <c r="K45" s="15">
        <f>5-K44/100*5</f>
        <v>5</v>
      </c>
      <c r="L45" s="15">
        <f>5-L44/100*5</f>
        <v>4.9000000000000004</v>
      </c>
      <c r="M45" s="15">
        <f>5-M44/100*5</f>
        <v>4.05</v>
      </c>
      <c r="N45" s="15">
        <f>5-N44/100*5</f>
        <v>2.75</v>
      </c>
    </row>
    <row r="46" spans="1:15">
      <c r="B46" t="s">
        <v>60</v>
      </c>
      <c r="C46" s="6" t="s">
        <v>61</v>
      </c>
      <c r="D46" s="11"/>
      <c r="E46" s="11"/>
      <c r="F46" s="1"/>
      <c r="G46" s="1"/>
      <c r="H46" s="1"/>
      <c r="I46" s="1"/>
      <c r="K46" s="6"/>
      <c r="L46" s="6"/>
      <c r="M46" s="6"/>
      <c r="N46" s="6"/>
    </row>
    <row r="47" spans="1:15">
      <c r="B47" t="s">
        <v>62</v>
      </c>
      <c r="C47" s="6" t="s">
        <v>63</v>
      </c>
      <c r="D47" s="11"/>
      <c r="E47" s="11"/>
      <c r="F47" s="1"/>
      <c r="G47" s="6" t="s">
        <v>11</v>
      </c>
      <c r="H47" s="6">
        <f>IF(G47="Fail",-100,0)</f>
        <v>0</v>
      </c>
      <c r="I47" s="1"/>
      <c r="K47" s="6"/>
      <c r="L47" s="6"/>
      <c r="M47" s="6"/>
      <c r="N47" s="6"/>
    </row>
    <row r="48" spans="1:15">
      <c r="B48" t="s">
        <v>64</v>
      </c>
      <c r="C48" s="6" t="s">
        <v>63</v>
      </c>
      <c r="D48" s="11"/>
      <c r="E48" s="11"/>
      <c r="F48" s="1"/>
      <c r="G48" s="6" t="s">
        <v>11</v>
      </c>
      <c r="H48" s="6">
        <f>IF(G48="Fail",-100,0)</f>
        <v>0</v>
      </c>
      <c r="I48" s="1"/>
      <c r="K48" s="6"/>
      <c r="L48" s="6"/>
      <c r="M48" s="6"/>
      <c r="N48" s="6"/>
    </row>
    <row r="49" spans="1:15">
      <c r="B49" t="s">
        <v>65</v>
      </c>
      <c r="C49" s="10">
        <v>0.1</v>
      </c>
      <c r="D49" s="11" t="s">
        <v>66</v>
      </c>
      <c r="E49" s="11">
        <v>0</v>
      </c>
      <c r="F49" s="1">
        <v>10</v>
      </c>
      <c r="G49" s="6">
        <v>10</v>
      </c>
      <c r="H49" s="6">
        <f>IF(G49&lt;2,"FAIL",G49/F49*C49*100)</f>
        <v>10</v>
      </c>
      <c r="I49" s="1"/>
    </row>
    <row r="50" spans="1:15" ht="24" customHeight="1">
      <c r="B50" t="s">
        <v>67</v>
      </c>
      <c r="C50" s="6" t="s">
        <v>61</v>
      </c>
      <c r="F50" s="1"/>
      <c r="G50" s="1"/>
      <c r="H50" s="1"/>
      <c r="I50" s="1"/>
      <c r="L50" s="16"/>
      <c r="M50" s="23"/>
      <c r="O50" s="6"/>
    </row>
    <row r="51" spans="1:15" ht="24" customHeight="1">
      <c r="B51" t="s">
        <v>68</v>
      </c>
      <c r="C51" s="6" t="s">
        <v>61</v>
      </c>
      <c r="F51" s="1"/>
      <c r="G51" s="1"/>
      <c r="H51" s="1"/>
      <c r="I51" s="1"/>
      <c r="L51" s="17"/>
      <c r="M51" s="23"/>
    </row>
    <row r="52" spans="1:15" ht="24" customHeight="1">
      <c r="B52" t="s">
        <v>69</v>
      </c>
      <c r="C52" s="6" t="s">
        <v>61</v>
      </c>
      <c r="F52" s="1"/>
      <c r="G52" s="1"/>
      <c r="H52" s="1"/>
      <c r="I52" s="1"/>
      <c r="L52" s="18"/>
      <c r="M52" s="23"/>
    </row>
    <row r="53" spans="1:15" ht="24" customHeight="1">
      <c r="B53" t="s">
        <v>70</v>
      </c>
      <c r="C53" s="6" t="s">
        <v>61</v>
      </c>
      <c r="F53" s="1"/>
      <c r="G53" s="1"/>
      <c r="H53" s="1"/>
      <c r="I53" s="1"/>
      <c r="L53" s="17"/>
      <c r="M53" s="23"/>
    </row>
    <row r="54" spans="1:15" ht="24" customHeight="1">
      <c r="A54" s="1"/>
      <c r="B54" s="1"/>
      <c r="C54" s="1"/>
      <c r="D54" s="1"/>
      <c r="E54" s="1"/>
      <c r="F54" s="1"/>
      <c r="G54" s="1"/>
      <c r="H54" s="1"/>
      <c r="I54" s="1"/>
      <c r="L54" s="17"/>
      <c r="M54" s="23"/>
      <c r="O54" s="6"/>
    </row>
    <row r="55" spans="1:15" ht="24" customHeight="1">
      <c r="A55" t="s">
        <v>71</v>
      </c>
      <c r="B55" t="s">
        <v>2</v>
      </c>
      <c r="C55" s="1"/>
      <c r="D55" s="1"/>
      <c r="E55" s="1"/>
      <c r="F55" s="1"/>
      <c r="G55" s="1"/>
      <c r="H55" s="1"/>
      <c r="I55" s="1"/>
      <c r="L55" s="17"/>
      <c r="M55" s="23"/>
    </row>
    <row r="56" spans="1:15" ht="24" customHeight="1">
      <c r="A56" s="2">
        <v>0.4</v>
      </c>
      <c r="B56" t="s">
        <v>3</v>
      </c>
      <c r="C56" s="1"/>
      <c r="D56" s="1"/>
      <c r="E56" s="1"/>
      <c r="F56" s="1"/>
      <c r="G56" s="1"/>
      <c r="H56" s="1"/>
      <c r="I56" s="1"/>
      <c r="L56" s="18"/>
      <c r="M56" s="23"/>
    </row>
    <row r="57" spans="1:15" ht="24" customHeight="1">
      <c r="A57" s="2">
        <v>0.6</v>
      </c>
      <c r="B57" t="s">
        <v>5</v>
      </c>
      <c r="C57" s="1"/>
      <c r="D57" s="1"/>
      <c r="E57" s="1"/>
      <c r="F57" s="1"/>
      <c r="G57" s="1"/>
      <c r="H57" s="1"/>
      <c r="I57" s="1"/>
      <c r="L57" s="17"/>
      <c r="M57" s="23"/>
    </row>
    <row r="58" spans="1:15" ht="24" customHeight="1">
      <c r="A58" s="2"/>
      <c r="C58" s="1"/>
      <c r="D58" s="1"/>
      <c r="E58" s="1"/>
      <c r="F58" s="1"/>
      <c r="G58" s="1"/>
      <c r="H58" s="1"/>
      <c r="I58" s="1"/>
      <c r="L58" s="17"/>
      <c r="M58" s="23"/>
      <c r="O58" s="6"/>
    </row>
    <row r="59" spans="1:15">
      <c r="A59" s="1"/>
      <c r="B59" s="4" t="s">
        <v>32</v>
      </c>
      <c r="C59" s="1"/>
      <c r="D59" s="1"/>
      <c r="E59" s="1"/>
      <c r="F59" s="1"/>
      <c r="G59" s="1"/>
      <c r="H59" s="5">
        <f>SUM(H60:H72)</f>
        <v>0</v>
      </c>
      <c r="I59" s="1"/>
      <c r="L59" s="17"/>
      <c r="M59" s="23"/>
    </row>
    <row r="60" spans="1:15">
      <c r="B60" t="s">
        <v>33</v>
      </c>
      <c r="C60" t="s">
        <v>10</v>
      </c>
      <c r="F60" s="1"/>
      <c r="G60" s="6" t="s">
        <v>11</v>
      </c>
      <c r="H60" s="6">
        <f t="shared" ref="H60:H72" si="3">IF(G60="Fail",-100,0)</f>
        <v>0</v>
      </c>
      <c r="I60" s="1"/>
      <c r="L60" s="18"/>
      <c r="M60" s="23"/>
    </row>
    <row r="61" spans="1:15">
      <c r="B61" t="s">
        <v>34</v>
      </c>
      <c r="C61" t="s">
        <v>10</v>
      </c>
      <c r="F61" s="1"/>
      <c r="G61" s="6" t="s">
        <v>11</v>
      </c>
      <c r="H61" s="6">
        <f t="shared" si="3"/>
        <v>0</v>
      </c>
      <c r="I61" s="1"/>
      <c r="L61" s="17"/>
      <c r="M61" s="23"/>
    </row>
    <row r="62" spans="1:15">
      <c r="B62" t="s">
        <v>72</v>
      </c>
      <c r="C62" t="s">
        <v>10</v>
      </c>
      <c r="F62" s="1"/>
      <c r="G62" s="6" t="s">
        <v>11</v>
      </c>
      <c r="H62" s="6">
        <f t="shared" si="3"/>
        <v>0</v>
      </c>
      <c r="I62" s="1"/>
    </row>
    <row r="63" spans="1:15">
      <c r="B63" t="s">
        <v>38</v>
      </c>
      <c r="C63" t="s">
        <v>10</v>
      </c>
      <c r="F63" s="1"/>
      <c r="G63" s="6" t="s">
        <v>11</v>
      </c>
      <c r="H63" s="6">
        <f t="shared" si="3"/>
        <v>0</v>
      </c>
      <c r="I63" s="1"/>
    </row>
    <row r="64" spans="1:15">
      <c r="B64" t="s">
        <v>39</v>
      </c>
      <c r="C64" t="s">
        <v>10</v>
      </c>
      <c r="F64" s="1"/>
      <c r="G64" s="6" t="s">
        <v>11</v>
      </c>
      <c r="H64" s="6">
        <f t="shared" si="3"/>
        <v>0</v>
      </c>
      <c r="I64" s="1"/>
    </row>
    <row r="65" spans="1:10">
      <c r="B65" t="s">
        <v>41</v>
      </c>
      <c r="C65" t="s">
        <v>10</v>
      </c>
      <c r="F65" s="1"/>
      <c r="G65" s="6" t="s">
        <v>11</v>
      </c>
      <c r="H65" s="6">
        <f t="shared" si="3"/>
        <v>0</v>
      </c>
      <c r="I65" s="1"/>
    </row>
    <row r="66" spans="1:10">
      <c r="B66" t="s">
        <v>73</v>
      </c>
      <c r="C66" t="s">
        <v>10</v>
      </c>
      <c r="F66" s="1"/>
      <c r="G66" s="6" t="s">
        <v>11</v>
      </c>
      <c r="H66" s="6">
        <f t="shared" si="3"/>
        <v>0</v>
      </c>
      <c r="I66" s="1"/>
    </row>
    <row r="67" spans="1:10">
      <c r="B67" t="s">
        <v>74</v>
      </c>
      <c r="C67" t="s">
        <v>10</v>
      </c>
      <c r="F67" s="1"/>
      <c r="G67" s="6" t="s">
        <v>11</v>
      </c>
      <c r="H67" s="6">
        <f t="shared" si="3"/>
        <v>0</v>
      </c>
      <c r="I67" s="1"/>
    </row>
    <row r="68" spans="1:10">
      <c r="B68" t="s">
        <v>75</v>
      </c>
      <c r="C68" t="s">
        <v>10</v>
      </c>
      <c r="F68" s="1"/>
      <c r="G68" s="6" t="s">
        <v>11</v>
      </c>
      <c r="H68" s="6">
        <f t="shared" si="3"/>
        <v>0</v>
      </c>
      <c r="I68" s="1"/>
    </row>
    <row r="69" spans="1:10">
      <c r="B69" t="s">
        <v>76</v>
      </c>
      <c r="C69" t="s">
        <v>10</v>
      </c>
      <c r="F69" s="1"/>
      <c r="G69" s="6" t="s">
        <v>11</v>
      </c>
      <c r="H69" s="6">
        <f t="shared" si="3"/>
        <v>0</v>
      </c>
      <c r="I69" s="1"/>
    </row>
    <row r="70" spans="1:10">
      <c r="B70" t="s">
        <v>77</v>
      </c>
      <c r="C70" t="s">
        <v>10</v>
      </c>
      <c r="F70" s="1"/>
      <c r="G70" s="6" t="s">
        <v>11</v>
      </c>
      <c r="H70" s="6">
        <f t="shared" si="3"/>
        <v>0</v>
      </c>
      <c r="I70" s="1"/>
    </row>
    <row r="71" spans="1:10">
      <c r="B71" t="s">
        <v>78</v>
      </c>
      <c r="C71" t="s">
        <v>10</v>
      </c>
      <c r="F71" s="1"/>
      <c r="G71" s="6" t="s">
        <v>11</v>
      </c>
      <c r="H71" s="6">
        <f t="shared" si="3"/>
        <v>0</v>
      </c>
      <c r="I71" s="1"/>
    </row>
    <row r="72" spans="1:10">
      <c r="C72" t="s">
        <v>10</v>
      </c>
      <c r="F72" s="1"/>
      <c r="G72" s="6" t="s">
        <v>11</v>
      </c>
      <c r="H72" s="6">
        <f t="shared" si="3"/>
        <v>0</v>
      </c>
      <c r="I72" s="1"/>
    </row>
    <row r="73" spans="1:10">
      <c r="A73" s="1"/>
      <c r="B73" s="4" t="s">
        <v>43</v>
      </c>
      <c r="C73" s="7">
        <f>SUM(C74:C88)</f>
        <v>1</v>
      </c>
      <c r="D73" s="1"/>
      <c r="E73" s="1" t="s">
        <v>44</v>
      </c>
      <c r="F73" s="1"/>
      <c r="G73" s="1"/>
      <c r="H73" s="8">
        <f>SUM(H74:H88)+H59+H5</f>
        <v>100</v>
      </c>
      <c r="I73" s="1"/>
      <c r="J73" s="9" t="s">
        <v>79</v>
      </c>
    </row>
    <row r="74" spans="1:10">
      <c r="B74" t="s">
        <v>46</v>
      </c>
      <c r="C74" s="10">
        <v>0.05</v>
      </c>
      <c r="D74" s="11" t="s">
        <v>47</v>
      </c>
      <c r="E74" s="11" t="s">
        <v>48</v>
      </c>
      <c r="F74" s="1">
        <v>5</v>
      </c>
      <c r="G74" s="6">
        <v>5</v>
      </c>
      <c r="H74" s="6">
        <f t="shared" ref="H74:H80" si="4">IF(G74&lt;2,"FAIL",G74/F74*C74*100)</f>
        <v>5</v>
      </c>
      <c r="I74" s="1"/>
    </row>
    <row r="75" spans="1:10">
      <c r="B75" t="s">
        <v>49</v>
      </c>
      <c r="C75" s="10">
        <v>0.1</v>
      </c>
      <c r="D75" s="11" t="s">
        <v>47</v>
      </c>
      <c r="E75" s="11" t="s">
        <v>48</v>
      </c>
      <c r="F75" s="1">
        <v>5</v>
      </c>
      <c r="G75" s="6">
        <v>5</v>
      </c>
      <c r="H75" s="6">
        <f t="shared" si="4"/>
        <v>10</v>
      </c>
      <c r="I75" s="1"/>
    </row>
    <row r="76" spans="1:10">
      <c r="B76" t="s">
        <v>50</v>
      </c>
      <c r="C76" s="10">
        <v>0.2</v>
      </c>
      <c r="D76" s="11" t="s">
        <v>51</v>
      </c>
      <c r="E76" s="11" t="s">
        <v>52</v>
      </c>
      <c r="F76" s="1">
        <v>10</v>
      </c>
      <c r="G76" s="6">
        <v>10</v>
      </c>
      <c r="H76" s="6">
        <f t="shared" si="4"/>
        <v>20</v>
      </c>
      <c r="I76" s="1"/>
    </row>
    <row r="77" spans="1:10">
      <c r="B77" t="s">
        <v>80</v>
      </c>
      <c r="C77" s="10">
        <v>0.37</v>
      </c>
      <c r="D77" s="11" t="s">
        <v>51</v>
      </c>
      <c r="E77" s="11" t="s">
        <v>52</v>
      </c>
      <c r="F77" s="1">
        <v>10</v>
      </c>
      <c r="G77" s="6">
        <v>10</v>
      </c>
      <c r="H77" s="6">
        <f t="shared" si="4"/>
        <v>37</v>
      </c>
      <c r="I77" s="1"/>
    </row>
    <row r="78" spans="1:10">
      <c r="B78" t="s">
        <v>55</v>
      </c>
      <c r="C78" s="19">
        <v>0.125</v>
      </c>
      <c r="D78" s="11" t="s">
        <v>56</v>
      </c>
      <c r="E78" s="11"/>
      <c r="F78" s="1">
        <v>5</v>
      </c>
      <c r="G78" s="6">
        <v>5</v>
      </c>
      <c r="H78" s="6">
        <f t="shared" si="4"/>
        <v>12.5</v>
      </c>
      <c r="I78" s="1"/>
    </row>
    <row r="79" spans="1:10">
      <c r="B79" t="s">
        <v>57</v>
      </c>
      <c r="C79" s="19">
        <v>0.125</v>
      </c>
      <c r="D79" s="11" t="s">
        <v>58</v>
      </c>
      <c r="E79" s="11"/>
      <c r="F79" s="1">
        <v>5</v>
      </c>
      <c r="G79" s="6">
        <v>5</v>
      </c>
      <c r="H79" s="6">
        <f t="shared" si="4"/>
        <v>12.5</v>
      </c>
      <c r="I79" s="1"/>
    </row>
    <row r="80" spans="1:10">
      <c r="B80" t="s">
        <v>59</v>
      </c>
      <c r="C80" s="10">
        <v>0.03</v>
      </c>
      <c r="D80" s="11" t="s">
        <v>51</v>
      </c>
      <c r="E80" s="11">
        <v>0</v>
      </c>
      <c r="F80" s="1">
        <v>10</v>
      </c>
      <c r="G80" s="6">
        <v>10</v>
      </c>
      <c r="H80" s="6">
        <f t="shared" si="4"/>
        <v>3</v>
      </c>
      <c r="I80" s="1"/>
    </row>
    <row r="81" spans="1:9">
      <c r="B81" t="s">
        <v>60</v>
      </c>
      <c r="C81" s="6" t="s">
        <v>61</v>
      </c>
      <c r="D81" s="11"/>
      <c r="E81" s="11"/>
      <c r="F81" s="1"/>
      <c r="G81" s="1"/>
      <c r="H81" s="1"/>
      <c r="I81" s="1"/>
    </row>
    <row r="82" spans="1:9">
      <c r="B82" t="s">
        <v>62</v>
      </c>
      <c r="C82" s="6" t="s">
        <v>63</v>
      </c>
      <c r="D82" s="11"/>
      <c r="E82" s="11"/>
      <c r="F82" s="1"/>
      <c r="G82" s="6" t="s">
        <v>11</v>
      </c>
      <c r="H82" s="6">
        <f>IF(G82="Fail",-100,0)</f>
        <v>0</v>
      </c>
      <c r="I82" s="1"/>
    </row>
    <row r="83" spans="1:9">
      <c r="B83" t="s">
        <v>64</v>
      </c>
      <c r="C83" s="6" t="s">
        <v>63</v>
      </c>
      <c r="D83" s="11"/>
      <c r="E83" s="11"/>
      <c r="F83" s="1"/>
      <c r="G83" s="6" t="s">
        <v>11</v>
      </c>
      <c r="H83" s="6">
        <f>IF(G83="Fail",-100,0)</f>
        <v>0</v>
      </c>
      <c r="I83" s="1"/>
    </row>
    <row r="84" spans="1:9">
      <c r="B84" t="s">
        <v>65</v>
      </c>
      <c r="C84" s="10" t="s">
        <v>61</v>
      </c>
      <c r="D84" s="11"/>
      <c r="E84" s="11"/>
      <c r="F84" s="1"/>
      <c r="G84" s="1"/>
      <c r="H84" s="1"/>
      <c r="I84" s="1"/>
    </row>
    <row r="85" spans="1:9">
      <c r="B85" t="s">
        <v>67</v>
      </c>
      <c r="C85" s="6" t="s">
        <v>61</v>
      </c>
      <c r="F85" s="1"/>
      <c r="G85" s="1"/>
      <c r="H85" s="1"/>
      <c r="I85" s="1"/>
    </row>
    <row r="86" spans="1:9">
      <c r="B86" t="s">
        <v>68</v>
      </c>
      <c r="C86" s="6" t="s">
        <v>61</v>
      </c>
      <c r="F86" s="1"/>
      <c r="G86" s="1"/>
      <c r="H86" s="1"/>
      <c r="I86" s="1"/>
    </row>
    <row r="87" spans="1:9">
      <c r="B87" t="s">
        <v>69</v>
      </c>
      <c r="C87" s="6" t="s">
        <v>61</v>
      </c>
      <c r="F87" s="1"/>
      <c r="G87" s="1"/>
      <c r="H87" s="1"/>
      <c r="I87" s="1"/>
    </row>
    <row r="88" spans="1:9">
      <c r="B88" t="s">
        <v>70</v>
      </c>
      <c r="C88" s="6" t="s">
        <v>61</v>
      </c>
      <c r="F88" s="1"/>
      <c r="G88" s="1"/>
      <c r="H88" s="1"/>
      <c r="I88" s="1"/>
    </row>
    <row r="89" spans="1:9">
      <c r="A89" s="1"/>
      <c r="B89" s="1"/>
      <c r="C89" s="1"/>
      <c r="D89" s="1"/>
      <c r="E89" s="1"/>
      <c r="F89" s="1"/>
      <c r="G89" s="1"/>
      <c r="H89" s="1"/>
      <c r="I89" s="1"/>
    </row>
  </sheetData>
  <mergeCells count="4">
    <mergeCell ref="G3:H3"/>
    <mergeCell ref="M50:M53"/>
    <mergeCell ref="M54:M57"/>
    <mergeCell ref="M58:M6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0E15F68E6E9C4F9CFD2DC26EDA8929" ma:contentTypeVersion="16" ma:contentTypeDescription="Create a new document." ma:contentTypeScope="" ma:versionID="38530e803f974040dbb3d10f4cbc6c24">
  <xsd:schema xmlns:xsd="http://www.w3.org/2001/XMLSchema" xmlns:xs="http://www.w3.org/2001/XMLSchema" xmlns:p="http://schemas.microsoft.com/office/2006/metadata/properties" xmlns:ns2="6bc25d89-6d8b-4f81-8c97-a58b8523fe7e" xmlns:ns3="84273e2e-251c-407c-9e4b-d7693126975f" targetNamespace="http://schemas.microsoft.com/office/2006/metadata/properties" ma:root="true" ma:fieldsID="7a3523b7dfac3f41a8f48c9b3a598938" ns2:_="" ns3:_="">
    <xsd:import namespace="6bc25d89-6d8b-4f81-8c97-a58b8523fe7e"/>
    <xsd:import namespace="84273e2e-251c-407c-9e4b-d769312697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c25d89-6d8b-4f81-8c97-a58b8523fe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6ac32b6-d060-42fb-93c0-6c46742e1a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73e2e-251c-407c-9e4b-d769312697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4068689-38f6-42ce-8b61-f1a4b3f1dfbf}" ma:internalName="TaxCatchAll" ma:showField="CatchAllData" ma:web="84273e2e-251c-407c-9e4b-d769312697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459176-F6B2-4655-865B-FF573E2A86D9}"/>
</file>

<file path=customXml/itemProps2.xml><?xml version="1.0" encoding="utf-8"?>
<ds:datastoreItem xmlns:ds="http://schemas.openxmlformats.org/officeDocument/2006/customXml" ds:itemID="{2A21982A-2DF5-4C9C-B803-5BD0547BD8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NHSS National Services Scotland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Gillian Ray</dc:creator>
  <cp:keywords/>
  <dc:description/>
  <cp:lastModifiedBy/>
  <cp:revision/>
  <dcterms:created xsi:type="dcterms:W3CDTF">2023-10-05T12:27:59Z</dcterms:created>
  <dcterms:modified xsi:type="dcterms:W3CDTF">2023-11-10T10:21:15Z</dcterms:modified>
  <cp:category/>
  <cp:contentStatus/>
</cp:coreProperties>
</file>